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C:\Users\AdelaH\Desktop\2022\OGW\2023\PUBLICACIONES PORTALES\CUENTA PUBLICA\CUENTA PUBLICA ANUAL\"/>
    </mc:Choice>
  </mc:AlternateContent>
  <xr:revisionPtr revIDLastSave="0" documentId="13_ncr:1_{99390841-F979-4F6B-89E8-CCBE2276545A}" xr6:coauthVersionLast="47" xr6:coauthVersionMax="47" xr10:uidLastSave="{00000000-0000-0000-0000-000000000000}"/>
  <workbookProtection workbookAlgorithmName="SHA-512" workbookHashValue="+z6/iF6gK9aoq3Umz3ge7VmL62qgDgR2EN5kzjLJ5HWy/QhQ+9xVe/OyoRdwS2IZ9PBAcQWk4986SVLgml8Qbg==" workbookSaltValue="loZ3BNP7OAAxt3ruw0xbkA==" workbookSpinCount="100000" lockStructure="1"/>
  <bookViews>
    <workbookView xWindow="-120" yWindow="-120" windowWidth="29040" windowHeight="15840" xr2:uid="{00000000-000D-0000-FFFF-FFFF00000000}"/>
  </bookViews>
  <sheets>
    <sheet name="NEF_ND" sheetId="1" r:id="rId1"/>
  </sheets>
  <definedNames>
    <definedName name="ANEXO">#REF!</definedName>
    <definedName name="_xlnm.Print_Area" localSheetId="0">NEF_ND!$A$1:$G$357</definedName>
    <definedName name="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4" i="1" l="1"/>
  <c r="E261" i="1"/>
  <c r="E250" i="1"/>
  <c r="C132" i="1"/>
  <c r="F36" i="1" l="1"/>
  <c r="E272" i="1" l="1"/>
  <c r="D238" i="1"/>
  <c r="D119" i="1" l="1"/>
  <c r="F88" i="1"/>
  <c r="E174" i="1" l="1"/>
  <c r="M35" i="1" l="1"/>
  <c r="E212" i="1" l="1"/>
  <c r="H286" i="1"/>
  <c r="H306" i="1"/>
  <c r="E206" i="1"/>
  <c r="E141" i="1"/>
  <c r="F80" i="1"/>
  <c r="D241" i="1" l="1"/>
  <c r="D240" i="1"/>
  <c r="D239" i="1"/>
  <c r="C265" i="1" l="1"/>
  <c r="C223" i="1"/>
  <c r="G223" i="1"/>
  <c r="E148" i="1"/>
  <c r="G228" i="1" l="1"/>
  <c r="E200" i="1"/>
  <c r="E189" i="1"/>
  <c r="E181" i="1"/>
  <c r="H182" i="1" s="1"/>
  <c r="F138" i="1"/>
  <c r="E311" i="1"/>
  <c r="F71" i="1"/>
  <c r="F33" i="1"/>
  <c r="G129" i="1" l="1"/>
  <c r="F22" i="1" l="1"/>
  <c r="K92" i="1"/>
  <c r="E298" i="1"/>
  <c r="E291" i="1"/>
  <c r="E265" i="1"/>
  <c r="D242" i="1"/>
  <c r="E242" i="1"/>
  <c r="F173" i="1"/>
  <c r="G217" i="1" s="1"/>
  <c r="D151" i="1"/>
  <c r="G133" i="1"/>
  <c r="G132" i="1"/>
  <c r="G131" i="1"/>
  <c r="G130" i="1"/>
  <c r="G128" i="1"/>
  <c r="G127" i="1"/>
  <c r="G126" i="1"/>
  <c r="E119" i="1"/>
  <c r="E117" i="1"/>
  <c r="D117" i="1"/>
  <c r="F66" i="1"/>
  <c r="F61" i="1"/>
  <c r="F13" i="1"/>
  <c r="E150" i="1" l="1"/>
  <c r="F147" i="1" s="1"/>
  <c r="G171" i="1" s="1"/>
  <c r="F11" i="1"/>
  <c r="F97" i="1"/>
  <c r="G122" i="1"/>
  <c r="E335" i="1"/>
  <c r="E344" i="1" s="1"/>
  <c r="E304" i="1"/>
  <c r="E120" i="1"/>
  <c r="D120" i="1"/>
  <c r="F78" i="1" l="1"/>
  <c r="G9" i="1" s="1"/>
</calcChain>
</file>

<file path=xl/sharedStrings.xml><?xml version="1.0" encoding="utf-8"?>
<sst xmlns="http://schemas.openxmlformats.org/spreadsheetml/2006/main" count="426" uniqueCount="356">
  <si>
    <t xml:space="preserve">Notas a los Estados Financieros </t>
  </si>
  <si>
    <t xml:space="preserve">a) NOTAS DE DESGLOSE </t>
  </si>
  <si>
    <t>I) NOTAS AL ESTADO DE SITUACIÓN FINANCIERA</t>
  </si>
  <si>
    <t>II) NOTAS AL ESTADO DE ACTIVIDADES</t>
  </si>
  <si>
    <t xml:space="preserve">III) NOTAS AL ESTADO DE VARIACIÓN EN LA HACIENDA PÚBLICA </t>
  </si>
  <si>
    <t>Efectivo</t>
  </si>
  <si>
    <t>V) CONCILIACIÓN ENTRE LOS INGRESOS PRESUPUESTARIOS Y CONTABLES, ASI COMO ENTRE LOS EGRESOS PRESUPUESTARIOS Y LOS GASTOS CONTABLES</t>
  </si>
  <si>
    <t>Conciliación entre los Ingresos Presupuestarios y Contables</t>
  </si>
  <si>
    <t>Conciliación entre los Egresos Presupuestarios y los Gastos Contables</t>
  </si>
  <si>
    <t>JUNTA CENTRAL DE AGUA Y SANEAMIENTO DEL ESTADO</t>
  </si>
  <si>
    <t>CONCEPTO</t>
  </si>
  <si>
    <t>DESCRIPCIÓN</t>
  </si>
  <si>
    <t>NOMBRE DE LA CUENTA</t>
  </si>
  <si>
    <t>IMPORTE</t>
  </si>
  <si>
    <t>CUENTAS DE GASTO CORRIENTE</t>
  </si>
  <si>
    <t>Representa el monto de efectivo disponible propiedad del ente, en instituciones bancarias y fondos de caja.</t>
  </si>
  <si>
    <t>Bancos/Tesorería</t>
  </si>
  <si>
    <t>INVERSIONES TEMPORALES</t>
  </si>
  <si>
    <t>Representa el monto de efectivo invertido  en planes de inversión a la vista, sin riesgo para el organismo.</t>
  </si>
  <si>
    <t>Inversiones Temporales</t>
  </si>
  <si>
    <t>FONDOS CON AFECTACIÓN ESPECÍFICA</t>
  </si>
  <si>
    <t>Representan el monto de los fondos con afectación específica que deben financiar determinados gastos o actividades.</t>
  </si>
  <si>
    <t>Depósitos de Fondos de terceros en garantía y/o administración</t>
  </si>
  <si>
    <t>EFECTIVO DISPONIBLE EN INSTITUCIONES BANCARIAS DE PROGRAMAS FEDERALES Y ESTATALES</t>
  </si>
  <si>
    <t>Recursos de Programas Federales y/o estatales destinados a la realización de Obras de Infraestructura.</t>
  </si>
  <si>
    <t>Bancos/Dependencias y otros</t>
  </si>
  <si>
    <t xml:space="preserve">Derechos a recibir Efectivo y Equivalentes </t>
  </si>
  <si>
    <t>FACTIBILIDAD DE COBRO</t>
  </si>
  <si>
    <t>Préstamos y convenios</t>
  </si>
  <si>
    <t>Otros Varios</t>
  </si>
  <si>
    <t>Otros Deudores por programas</t>
  </si>
  <si>
    <t>INGRESOS POR RECUPERAR A CORTO PLAZO</t>
  </si>
  <si>
    <t>Adeudos 5 % Juntas Municipales ejercicios anteriores</t>
  </si>
  <si>
    <t>OTROS DERECHOS A RECIBIR EFECTIVO O EQUIVALENTES</t>
  </si>
  <si>
    <t>IVA acreditable</t>
  </si>
  <si>
    <t>ANTICIPO A CONTRATISTAS POR OBRAS PÚBLICAS A CORTO PLAZO</t>
  </si>
  <si>
    <t>Anticipos a contratistas:</t>
  </si>
  <si>
    <t>MÉTODO DE VALUACIÓN</t>
  </si>
  <si>
    <t>ALMACÉN DE MATERIALES Y SUMINISTROS DE CONSUMO</t>
  </si>
  <si>
    <t>Materiales y suministros de consumo</t>
  </si>
  <si>
    <t>Identificación Específica</t>
  </si>
  <si>
    <t>Otros activos Circulantes</t>
  </si>
  <si>
    <t>TIPO</t>
  </si>
  <si>
    <t>VALORES EN GARANTÍA</t>
  </si>
  <si>
    <t>Depósito en Garantía Contrato CFE</t>
  </si>
  <si>
    <t>Depósito en garantía</t>
  </si>
  <si>
    <t>CUENTA</t>
  </si>
  <si>
    <t>DEPRECIACIÓN ACUMULADA</t>
  </si>
  <si>
    <t>TASA ANUAL APLICADA</t>
  </si>
  <si>
    <t>TERRENOS</t>
  </si>
  <si>
    <t>EDIFICIOS NO HABITACIONALES</t>
  </si>
  <si>
    <t>CONSTRUCCIONES EN PROCESO EN BIENES DE DOMINIO PÚBLICO</t>
  </si>
  <si>
    <t>MUEBLES DE OFICINA Y ESTANTERIA</t>
  </si>
  <si>
    <t>MUEBLES, EXCEPTO DE OFICINA</t>
  </si>
  <si>
    <t>EQUIPO DE COMPUTO Y DE TECNOLOGIA DE LA INF</t>
  </si>
  <si>
    <t>OTROS MOBILIARIOS Y EQUIPOS DE ADMINISTRACION</t>
  </si>
  <si>
    <t>EQUIPOS Y APARATOS AUDIOVISUALES</t>
  </si>
  <si>
    <t>CAMARAS FOTOGRATICAS Y DE VIDEO</t>
  </si>
  <si>
    <t>OTRO MOBILIARIO Y EQUIPO EDUCACIONAL Y RECREATIVO</t>
  </si>
  <si>
    <t>EQUIPO MÉDICO Y DE LABORATORIO</t>
  </si>
  <si>
    <t>INSTRUMENTAL MÉDICO Y DE LABORATORIO</t>
  </si>
  <si>
    <t>VEHÍCULOS Y EQUIPO TERRESTRE</t>
  </si>
  <si>
    <t>CARROCERÍAS Y REMOLQUES</t>
  </si>
  <si>
    <t>OTROS EQUIPOS DE TRANSPORTE</t>
  </si>
  <si>
    <t>SIS. DE AIRE ACOND., CALEF. Y REF.</t>
  </si>
  <si>
    <t>EQUIPO DE COMUNICACIÓN Y TELECOMUNICACION</t>
  </si>
  <si>
    <t>EQUIPOS DE GENERACIÓN ELÉCTRICA</t>
  </si>
  <si>
    <t>HERRAMIENTAS Y MAQUINAS-HERRAMIENTA</t>
  </si>
  <si>
    <t>OTROS EQUIPOS</t>
  </si>
  <si>
    <t>SUMA DE BIENES MUEBLES</t>
  </si>
  <si>
    <t>SOFTWARE Y LICENCIAS INFORMÁTICAS</t>
  </si>
  <si>
    <t>SUMA DE INTANGIBLES</t>
  </si>
  <si>
    <t>SUMAS</t>
  </si>
  <si>
    <t>PLAZO</t>
  </si>
  <si>
    <t>TOTAL</t>
  </si>
  <si>
    <t>90 DIAS</t>
  </si>
  <si>
    <t>180 DIAS</t>
  </si>
  <si>
    <t xml:space="preserve">365 DIAS </t>
  </si>
  <si>
    <t>MAYOR 365 DIAS</t>
  </si>
  <si>
    <t>SERVICIOS PERSONALES POR PAGAR A CORTO PLAZO</t>
  </si>
  <si>
    <t>PROVEEDORES POR PAGAR:</t>
  </si>
  <si>
    <t>RETENCIONES Y CONTRIBUCIONES</t>
  </si>
  <si>
    <t>FONDOS Y BIENES DE TERCEROS</t>
  </si>
  <si>
    <t>OTROS PASIVOS</t>
  </si>
  <si>
    <t>INGRESOS DE GESTIÓN</t>
  </si>
  <si>
    <t>PRODUCTOS DE TIPO CORRIENTE</t>
  </si>
  <si>
    <t>Varios, bases, recibos y rollos</t>
  </si>
  <si>
    <t>Agua Limpia</t>
  </si>
  <si>
    <t>Ingresos Laboratorio</t>
  </si>
  <si>
    <t>Otros ingresos</t>
  </si>
  <si>
    <t>PARTICIPACIONES, APORT. TRANSFERENCIAS</t>
  </si>
  <si>
    <t>Aportaciones Juntas Municipales:</t>
  </si>
  <si>
    <t xml:space="preserve">     JMAS JUAREZ</t>
  </si>
  <si>
    <t xml:space="preserve">     JMAS CHIHUAHUA</t>
  </si>
  <si>
    <t xml:space="preserve">     JMAS DELICIAS</t>
  </si>
  <si>
    <t xml:space="preserve">     JMAS PARRAL</t>
  </si>
  <si>
    <t xml:space="preserve">     JMAS CUAUHTEMOC</t>
  </si>
  <si>
    <t xml:space="preserve">     JMAS NUEVO CASAS GRANDES</t>
  </si>
  <si>
    <t xml:space="preserve">     JMAS CAMARGO</t>
  </si>
  <si>
    <t xml:space="preserve">     JMAS MEOQUI</t>
  </si>
  <si>
    <t xml:space="preserve">     JMAS JIMENEZ</t>
  </si>
  <si>
    <t xml:space="preserve">     JMAS OJINAGA</t>
  </si>
  <si>
    <t>Aportaciones Juntas Rurales</t>
  </si>
  <si>
    <t xml:space="preserve">Aportaciones Otras Juntas y Comités </t>
  </si>
  <si>
    <t>Depósitos No Identificados</t>
  </si>
  <si>
    <t>OTROS INGRESOS Y BENEFICIOS VARIOS</t>
  </si>
  <si>
    <t>GASTOS Y OTRAS PÉRDIDAS</t>
  </si>
  <si>
    <t>SERVICIOS PERSONALES</t>
  </si>
  <si>
    <t xml:space="preserve">     Remuneraciones al Personal Permanente</t>
  </si>
  <si>
    <t xml:space="preserve">     Remuneraciones al Personal Transitorio</t>
  </si>
  <si>
    <t xml:space="preserve">     Remuneraciones Adicionales </t>
  </si>
  <si>
    <t xml:space="preserve">     Seguridad Social</t>
  </si>
  <si>
    <t xml:space="preserve">     Otras Prestaciones Sociales y Económicas</t>
  </si>
  <si>
    <t>MATERIALES Y SUMINISTROS</t>
  </si>
  <si>
    <t>SERVICIOS GENERALES</t>
  </si>
  <si>
    <t>TRANSFERENCIAS INTERNAS</t>
  </si>
  <si>
    <t xml:space="preserve">     Transferencias Internas al Sector Público</t>
  </si>
  <si>
    <t xml:space="preserve">     Transferencias al resto del Sector Público</t>
  </si>
  <si>
    <t xml:space="preserve">     Pensiones y Jubilaciones</t>
  </si>
  <si>
    <t>ESTIMACIÓN, DEPRECIACIONES, DETERIOROS, OBS. Y AMORT.</t>
  </si>
  <si>
    <t xml:space="preserve">     Estimación de cuentas incobrables</t>
  </si>
  <si>
    <t xml:space="preserve">     Depreciación de Bienes Inmuebles</t>
  </si>
  <si>
    <t xml:space="preserve">     Depreciación de Bienes Muebles</t>
  </si>
  <si>
    <t xml:space="preserve">     Amortización de Activos Intangibles</t>
  </si>
  <si>
    <t xml:space="preserve">     Disminución de bienes por pérdida u obsolescencia</t>
  </si>
  <si>
    <t>OTROS GASTOS</t>
  </si>
  <si>
    <t xml:space="preserve">    Otros gastos varios</t>
  </si>
  <si>
    <t>INVERSIÓN PÚBLICA</t>
  </si>
  <si>
    <t>IMPORTE AL INICIO DEL PERIODO</t>
  </si>
  <si>
    <t>VARIACIONES</t>
  </si>
  <si>
    <t>IMPORTE AL FINAL DEL PERIODO</t>
  </si>
  <si>
    <t>NATURALEZA</t>
  </si>
  <si>
    <t>MONTO</t>
  </si>
  <si>
    <t>PATRIMONIO CONTRIBUIDO</t>
  </si>
  <si>
    <t>AUMENTO</t>
  </si>
  <si>
    <t>APORTACIONES</t>
  </si>
  <si>
    <t>DONACIONES</t>
  </si>
  <si>
    <t>PROCEDENCIA</t>
  </si>
  <si>
    <t>PATRIMONIO GENERADO</t>
  </si>
  <si>
    <t>Resultado de Ejercicios Anteriores</t>
  </si>
  <si>
    <t>Resultado del Ejercicio (Ahorro/Desahorro)</t>
  </si>
  <si>
    <t>EFECTIVO Y EQUIVALENTES</t>
  </si>
  <si>
    <t>El análisis de los saldos inicial y final que figuran en la última parte del Estado de Flujo de Efectivo en la cuenta de efectivo y equivalentes es como sigue:</t>
  </si>
  <si>
    <t>ADQUISICIONES DE BIENES MUEBLES E INMUEBLES</t>
  </si>
  <si>
    <t>% Pagado mediante Subsidio</t>
  </si>
  <si>
    <t>PAGOS REALIZADOS EN EL PERÍODO</t>
  </si>
  <si>
    <t>CONCILIACIÓN DE LOS FLUJOS DE EFECTIVO NETOS DE LAS ACTIVIDADES DE OPERACIÓN Y LA CUENTA DE AHORRO/DESAHORRO ANTES DE RUBROS EXTRAORDINARIOS</t>
  </si>
  <si>
    <t>IV) NOTAS AL ESTADO DE FLUJOS DE EFECTIVO</t>
  </si>
  <si>
    <t>1. Total de egresos (presupuestarios)</t>
  </si>
  <si>
    <t xml:space="preserve">     2.1 Ingresos Financieros </t>
  </si>
  <si>
    <t xml:space="preserve">     2.2 Incremento por Variación de Inventarios</t>
  </si>
  <si>
    <t xml:space="preserve">     2.3 Disminución del exceso de estimaciones por pérdida o deterioro u obsolescencia</t>
  </si>
  <si>
    <t xml:space="preserve">     2.4 Disminución del exceso de provisiones</t>
  </si>
  <si>
    <t xml:space="preserve">     2.5 Otros ingresos y beneficios varios</t>
  </si>
  <si>
    <t xml:space="preserve">  2.6 Otros ingresos contables no presupuestarios</t>
  </si>
  <si>
    <t xml:space="preserve">     3.1 Aprovechamientos Patrimoniales</t>
  </si>
  <si>
    <t xml:space="preserve">     3.2 Ingresos derivados de financiamientos</t>
  </si>
  <si>
    <t xml:space="preserve">  3.3 Otros Ingresos presupuestarios no contables</t>
  </si>
  <si>
    <t xml:space="preserve">     2.1 Materias Primas y Materiales de Producción y Comercialización </t>
  </si>
  <si>
    <t xml:space="preserve">     2.2 Materiales y Suministros</t>
  </si>
  <si>
    <t xml:space="preserve">     2.3 Mobiliario y Equipo de Administración</t>
  </si>
  <si>
    <t xml:space="preserve">     2.4 Mobiliario y Equipo Educacional y Recreativo </t>
  </si>
  <si>
    <t xml:space="preserve">     2.5 Equipo e Instrumental Médico y de Laboratorio </t>
  </si>
  <si>
    <t xml:space="preserve">     2.6 Vehículos y Equipo de Transporte </t>
  </si>
  <si>
    <t xml:space="preserve">     2.7 Equipo de Defensa y Seguridad </t>
  </si>
  <si>
    <t xml:space="preserve">     2.8 Maquinaria, Otros Equipos y Herramientas </t>
  </si>
  <si>
    <t xml:space="preserve">     2.9 Activos Biológicos </t>
  </si>
  <si>
    <t xml:space="preserve">     2.10 Bienes Inmuebles </t>
  </si>
  <si>
    <t xml:space="preserve">     2.11 Activos Intangibles </t>
  </si>
  <si>
    <t xml:space="preserve">     2.12 Obra Pública en Bienes de Dominio Público</t>
  </si>
  <si>
    <t xml:space="preserve">     2.13 Obra Pública en Bienes Propios </t>
  </si>
  <si>
    <t xml:space="preserve">     2.14 Acciones y Participaciones de Capital </t>
  </si>
  <si>
    <t xml:space="preserve">     2.15 Compra de Títulos y Valores </t>
  </si>
  <si>
    <t xml:space="preserve">     2.16 Concesión de Préstamos </t>
  </si>
  <si>
    <t xml:space="preserve">     2.17 Inversiones en Fideicomisos, Mandatos y Otros Análogos </t>
  </si>
  <si>
    <t xml:space="preserve">     2.18 Provisiones para Contingencias y Otras Erogaciones Especiales </t>
  </si>
  <si>
    <t xml:space="preserve">     2.19 Amortización de la Deuda Pública </t>
  </si>
  <si>
    <t xml:space="preserve">     2.20 Adeudos de Ejercicios Fiscales Anteriores (ADEFAS) </t>
  </si>
  <si>
    <t xml:space="preserve">     2.21 Otros Egresos Presupuestales No Contables</t>
  </si>
  <si>
    <t xml:space="preserve">  2.21 Otros Egresos Presupuestales No Contables</t>
  </si>
  <si>
    <t xml:space="preserve">     3.1 Estimaciones, Depreciaciones, Deterioros, Obsolescencia y Amortizaciones</t>
  </si>
  <si>
    <t xml:space="preserve">     3.2 Provisiones</t>
  </si>
  <si>
    <t xml:space="preserve">     3.3 Disminución de inventarios</t>
  </si>
  <si>
    <t xml:space="preserve">     3.4 Aumento por insuficiencia de estimaciones por pérdida o deterioro u obsolescencia</t>
  </si>
  <si>
    <t xml:space="preserve">     3.5 Aumento por insuficiencia de provisiones</t>
  </si>
  <si>
    <t xml:space="preserve">     3.6 Otros Gastos</t>
  </si>
  <si>
    <t xml:space="preserve">  3.7 Otros Gastos Contables No Presupuestales</t>
  </si>
  <si>
    <t>CONSTRUCCIONES EN PROCESO EN BIENES PROPIOS</t>
  </si>
  <si>
    <t>APROVECHAMIENTOS</t>
  </si>
  <si>
    <t>CUENTAS POR COBRAR A CORTO PLAZO</t>
  </si>
  <si>
    <t>Cuentas por cobrar</t>
  </si>
  <si>
    <t>PRÉSTAMOS OTORGADOS A CORTO PLAZO</t>
  </si>
  <si>
    <t>Fideicomiso</t>
  </si>
  <si>
    <t>DEUDORES DIVERSOS POR COBRAR A CORTO PLAZO</t>
  </si>
  <si>
    <t>CONTRATISTAS POR PAGAR</t>
  </si>
  <si>
    <t>TRANSFERENCIAS POR PAGAR A CORTO PLAZO</t>
  </si>
  <si>
    <t>Aportaciones Organizaciones Civiles</t>
  </si>
  <si>
    <t>Aportaciones por Convenios</t>
  </si>
  <si>
    <t xml:space="preserve">     Ayudas Sociales</t>
  </si>
  <si>
    <t>ESTIMACIÓN PARA CUENTAS INCOBRABLES</t>
  </si>
  <si>
    <t>Estimaciones para cuentad incobrables por derechos a recibir efectivo o equivalentes</t>
  </si>
  <si>
    <t>Identificación específica acumulada</t>
  </si>
  <si>
    <t>1129-001 a la 1129-02-002</t>
  </si>
  <si>
    <t>1126-02-004-003 a la 1126-02 ultimo</t>
  </si>
  <si>
    <t>1123-05</t>
  </si>
  <si>
    <t>1123-02</t>
  </si>
  <si>
    <r>
      <t>Estado de s</t>
    </r>
    <r>
      <rPr>
        <u val="singleAccounting"/>
        <sz val="11"/>
        <color theme="1"/>
        <rFont val="Calibri"/>
        <family val="2"/>
        <scheme val="minor"/>
      </rPr>
      <t>ituación Financiera LDF</t>
    </r>
  </si>
  <si>
    <t xml:space="preserve">      CONSTRUCTORA LOYA Y RUBIO, S.A. DE C.V.</t>
  </si>
  <si>
    <t xml:space="preserve">      CIE CONSTRUCCIONES Y AGROSERVICIOS, S.A. DE C.V.</t>
  </si>
  <si>
    <t xml:space="preserve">      CIE ARV PROYECTOS, S.A. DE C.V.</t>
  </si>
  <si>
    <t>Estado de Situación Financiera</t>
  </si>
  <si>
    <t>Almacenes</t>
  </si>
  <si>
    <t>Valores en Garantía</t>
  </si>
  <si>
    <t>Estim de Ctas Incobrables</t>
  </si>
  <si>
    <t>Estado de Sit Fin del Sistema</t>
  </si>
  <si>
    <t>1230 hasta la 1233-01</t>
  </si>
  <si>
    <t>1230 hasta la 1236-7</t>
  </si>
  <si>
    <t>1240-1259 y depreciacion 1260 al final</t>
  </si>
  <si>
    <t>estado de situacion financiera</t>
  </si>
  <si>
    <t xml:space="preserve">reporte de ingresos </t>
  </si>
  <si>
    <t>cta 5511</t>
  </si>
  <si>
    <t>edo sit fin detallado</t>
  </si>
  <si>
    <t>balanza de comprobacion 5511</t>
  </si>
  <si>
    <t>balance presupuestario ldf devengado A)</t>
  </si>
  <si>
    <t>balance presupuestario ldf devengado b)</t>
  </si>
  <si>
    <t>EDO ANALITICO DEL PPTO AL PERIODO CAP 6</t>
  </si>
  <si>
    <t>EDO ANALITICO DEL PPTO AL PERIODO CAP 9</t>
  </si>
  <si>
    <t>EDO ANALITICO DEL PPTO AL PERIODO CTA 5900</t>
  </si>
  <si>
    <t>ESTADO DE ACTIVIDADES</t>
  </si>
  <si>
    <t>1134 ultimo</t>
  </si>
  <si>
    <t>1230 hasta la 1233-01 y depreciacion 1260</t>
  </si>
  <si>
    <t xml:space="preserve">   DEUDORES DIVERSOS A LARGO PLAZO</t>
  </si>
  <si>
    <t xml:space="preserve">   INGRESOS POR RECUPERAR A LARGO PLAZO</t>
  </si>
  <si>
    <t xml:space="preserve">   PRÉSTAMOS OTORGADOS A LARGO PLAZO</t>
  </si>
  <si>
    <t>ACTIVO CIRCULANTE</t>
  </si>
  <si>
    <t>ACTIVO NO CIRCULANTE</t>
  </si>
  <si>
    <t>TOTAL ACTIVO</t>
  </si>
  <si>
    <t>1222-1224</t>
  </si>
  <si>
    <t>TOTAL PASIVO</t>
  </si>
  <si>
    <t>OTRAS CUENTAS POR PAGAR</t>
  </si>
  <si>
    <t>2190-2199</t>
  </si>
  <si>
    <t>REPORTE DE INGRESOS</t>
  </si>
  <si>
    <t>5100-5699</t>
  </si>
  <si>
    <t>REPORTE AUXILIAR DE</t>
  </si>
  <si>
    <t>de</t>
  </si>
  <si>
    <t>devengado reporte de analitico egresos  al mes</t>
  </si>
  <si>
    <t>devengado EDO ANALITICO DEL PPTO AL PERIODO CAP 6</t>
  </si>
  <si>
    <t>MONTO DEVENGADO</t>
  </si>
  <si>
    <t>cta balanza 1260 el total acreedor</t>
  </si>
  <si>
    <t>balanza de comprobacion 5590 total deudor</t>
  </si>
  <si>
    <t>TOTAL OTROS INGRESOS Y BENEFICIOS</t>
  </si>
  <si>
    <t>TOTAL DE GASTOS Y OTRAS PERDIDAS</t>
  </si>
  <si>
    <t>PARTICIPACIONES, APORTACIONES, CONVENIOS</t>
  </si>
  <si>
    <t>TRANSFERENCIAS, ASIGNACIONES, SUBSIDIOS Y OTRAS AYUDAS</t>
  </si>
  <si>
    <t>INGRESOS POR VENTA DE BIENES Y SERVICIOS</t>
  </si>
  <si>
    <t xml:space="preserve">   Materiales de administración, emisión de documentos y artículos oficiales</t>
  </si>
  <si>
    <t xml:space="preserve">   Alimentos y utensilios</t>
  </si>
  <si>
    <t xml:space="preserve">   Materiales y artículos de construcción y de reparación</t>
  </si>
  <si>
    <t xml:space="preserve">   Productos químicos, farmacéuticos y de laboratorio</t>
  </si>
  <si>
    <t xml:space="preserve">   Combustibles, lubricantes y aditivos</t>
  </si>
  <si>
    <t xml:space="preserve">   Vestuario, blancos, prendas de protección y artículos deportivos</t>
  </si>
  <si>
    <t xml:space="preserve">   Herramientas, refacciones y accesorios menores</t>
  </si>
  <si>
    <t xml:space="preserve">   Servicios básicos</t>
  </si>
  <si>
    <t xml:space="preserve">   Servicios de arrendamiento</t>
  </si>
  <si>
    <t xml:space="preserve">   Servicios profesionales, científicos y técnicos y otros Servicios</t>
  </si>
  <si>
    <t xml:space="preserve">   Servicios financieros, bancarios y comerciales</t>
  </si>
  <si>
    <t>Servicios de instalación, reparación, mantenimiento y conservación</t>
  </si>
  <si>
    <t>Servicios de traslado y viáticos</t>
  </si>
  <si>
    <t xml:space="preserve">   Servicios oficiales</t>
  </si>
  <si>
    <t>Otros servicios generales</t>
  </si>
  <si>
    <t>Alta</t>
  </si>
  <si>
    <t>Media</t>
  </si>
  <si>
    <t xml:space="preserve">DERECHOS A RECIBIR BIENES O SERVICIOS </t>
  </si>
  <si>
    <t>BIENES DISPONIBLES PARA SU TRANSFORMACIÓN O CONSUMO (INVENTARIOS)</t>
  </si>
  <si>
    <t>ESTIMACIÓN POR PÉRDIDA O DETERIORO DE ACTIVOS</t>
  </si>
  <si>
    <t>DERECHOS A RECIBIR EFECTIVO O EQUIVALENTES A LARGO PLAZO</t>
  </si>
  <si>
    <t>BIENES INMUEBLES, INFRAESTRUCTURA Y CONSTRUCCIONES EN PROCESO</t>
  </si>
  <si>
    <t>BIENES MUEBLES E INTANGIBLES</t>
  </si>
  <si>
    <t>EFECTIVO EN BANCOS –TESORERÍA</t>
  </si>
  <si>
    <t>INVERSIONES TEMPORALES (HASTA 3 MESES)</t>
  </si>
  <si>
    <t>BANCOS DEPENDENCIAS Y OTROS</t>
  </si>
  <si>
    <t>TOTAL DE EFECTIVO Y EQUIVALENTES</t>
  </si>
  <si>
    <t>MUEBLES DE OFICINA</t>
  </si>
  <si>
    <t>EQUIPO DE CÓMPUTO Y DE TECNOLOGÍA DE LA INFORMACIÓN</t>
  </si>
  <si>
    <t>OTROS MOBILIARIOS Y EQUIPOS DE ADMINISTRACIÓN</t>
  </si>
  <si>
    <t>CÁMARAS FOTOGRÁFICAS Y DE VIDEO</t>
  </si>
  <si>
    <t>OTRO MOBILIARIO</t>
  </si>
  <si>
    <t>SISTEMAS DE AIRE ACONDICIONADO</t>
  </si>
  <si>
    <t>EQUIPOS DE GENERACION ELECTRICA</t>
  </si>
  <si>
    <t>EQUIPO DE COMUNICACIÓN Y TELECOMUNICACIÓN</t>
  </si>
  <si>
    <t>HERRAMIENTAS Y MÁQUINAS HERRAMIENTA</t>
  </si>
  <si>
    <t>SOFTWARE</t>
  </si>
  <si>
    <t>LICENCIAS INFORMATICAS E INTELECTUALES</t>
  </si>
  <si>
    <t>AHORRO/DESAHORRO ANTES DE RUBROS EXTRAORDINARIOS</t>
  </si>
  <si>
    <t>MOVIMIENTOS DE PARTIDAS (O RUBROS) QUE NO AFECTAN AL EFECTIVO.</t>
  </si>
  <si>
    <t>DEPRECIACIÓN</t>
  </si>
  <si>
    <t>AMORTIZACIÓN</t>
  </si>
  <si>
    <t>INCREMENTOS EN LAS PROVISIONES</t>
  </si>
  <si>
    <t>INCREMENTO EN INVERSIONES PRODUCIDO POR REVALUACIÓN</t>
  </si>
  <si>
    <t>GANANCIA/PÉRDIDA EN VENTA DE PROPIEDAD, PLANTA Y EQUIPO</t>
  </si>
  <si>
    <t>INCREMENTO EN CUENTAS POR COBRAR</t>
  </si>
  <si>
    <t>PARTIDAS EXTRAORDINARIAS</t>
  </si>
  <si>
    <t>1. INGRESOS PRESUPUESTARIOS</t>
  </si>
  <si>
    <t>2. MÁS INGRESOS CONTABLES NO PRESUPUESTARIOS</t>
  </si>
  <si>
    <t>3. MENOS INGRESOS PRESUPUESTARIOS NO CONTABLES</t>
  </si>
  <si>
    <t>4. INGRESOS CONTABLES (4 = 1 + 2 - 3)</t>
  </si>
  <si>
    <t>2. MENOS EGRESOS PRESUPUESTARIOS NO CONTABLES</t>
  </si>
  <si>
    <t>3. MÁS GASTO CONTABLES NO PRESUPUESTALES</t>
  </si>
  <si>
    <t>4. TOTAL DE GASTO CONTABLE (4 = 1 - 2 + 3)</t>
  </si>
  <si>
    <t>RESUMEN</t>
  </si>
  <si>
    <t>RECLASIFICADO A OTRA CUENTA</t>
  </si>
  <si>
    <t>I.- ADEUDO 5%</t>
  </si>
  <si>
    <t>II.- PRESTAMOS</t>
  </si>
  <si>
    <t>III.- FIDEICOMISO</t>
  </si>
  <si>
    <t>IV.- OTROS DEUDORES</t>
  </si>
  <si>
    <t xml:space="preserve">V.- PROGRAMAS </t>
  </si>
  <si>
    <t>1122-83 CONVENIOS</t>
  </si>
  <si>
    <t>TOTAL 1</t>
  </si>
  <si>
    <t>ok</t>
  </si>
  <si>
    <t>NOTA: SE HAN REALIZADO ADEUACIONES CONTABLES, PARA DEPURACION DE LAS CUENTAS INCOBRABLES</t>
  </si>
  <si>
    <t>1120-1129</t>
  </si>
  <si>
    <t>EN IMPORTE SE SACA DE LA 1240 A 1259</t>
  </si>
  <si>
    <t>DEPRECIACION ACUMULADA SE SACA DE LA 1260 AL 1265 FINAL, EL SALDO FINAL</t>
  </si>
  <si>
    <t xml:space="preserve">    Pago de Estimulos a Servidores Publicos </t>
  </si>
  <si>
    <t>Servicios de  Comunicación Social y Publicidad</t>
  </si>
  <si>
    <t xml:space="preserve">      STAHL CONSTRUCCIONES, S.A. DE C.V.</t>
  </si>
  <si>
    <t xml:space="preserve">      UBICACIÓN Y FORMALIZACIÓN DE PROYECTOS, S.A. DE C.V.</t>
  </si>
  <si>
    <t xml:space="preserve">      CONSTRUCTORA INTEGRAL VALLEKAS, S.A. DE C.V.</t>
  </si>
  <si>
    <t xml:space="preserve">      GALAZ PERFORACIONES Y CONSTRUCCIONES, S.A. DE C.V.</t>
  </si>
  <si>
    <t xml:space="preserve">      ING. CARLOS GABALDÓN GONZÁLEZ</t>
  </si>
  <si>
    <t xml:space="preserve">      C. HIGINIO AGUIRRE MACÍAS</t>
  </si>
  <si>
    <t xml:space="preserve">      INGENIERÍA Y CONSTRUCCIONES TRAK, S.A. DE C.V.</t>
  </si>
  <si>
    <t>ANTICIPO A PROVEEDORES POR ADQUISICIÓN DE BIENES Y PRESTACIÓN DE SERVICIOS A CORTO PLAZO</t>
  </si>
  <si>
    <t>OTROS DERECHOS A RECIBIR BIENES O SERVICIOS A CORTO PLAZO</t>
  </si>
  <si>
    <t>1230 hasta la 1239</t>
  </si>
  <si>
    <t xml:space="preserve">     OTRAS JUNTAS</t>
  </si>
  <si>
    <t>Subsidios y Subvenciones</t>
  </si>
  <si>
    <t>cta balanza 1265 el total acreedor</t>
  </si>
  <si>
    <t>Se cuenta con diferencia en el ingreso- egreso por las obras que corresponden al año anterior que se tiene prorroga al 31 de marzo del año siguiente</t>
  </si>
  <si>
    <t>Que de acuerdo a la LGCG y en apego al Postulado Básico de Contabilidad de "SUSTANCIA ECONOMICA"
Es el reconocimiento contable de las transacciones, transformaciones internas y otros eventos, que afectan económicamente al ente público. Por otra parte enunciativamente mas no limitativa adhiriéndonos al PCGA "Devengo" que nos menciona que en la aplicación del principio de "devengado" se registran los ingresos o gastos en el periodo contable al que se refiere, a pesar de que el documento sustentatorio tuviera fecha del siguiente ejercicio o que el desembolso pueda ser hecho todo o en parte en el ejercicio siguiente además dice que Los servicios o bienes utilizados. o consumidos en el ejercicio, aunque no hayan sido cancelados, ni siquiera se conozca exactamente el monto a pagar, obliga a su registro formulando un asiento de ajuste, lo que podría a su vez implicar que se afecte a gastos del ejercicio o del siguiente.</t>
  </si>
  <si>
    <t>Al 31 de Diciembre de 2023</t>
  </si>
  <si>
    <t>Estado de Situación Financiera detallado LDF</t>
  </si>
  <si>
    <t>Estado de Situación Financiera detallada LDF</t>
  </si>
  <si>
    <t xml:space="preserve">      Constructora Yeparavo, S.A. de C.V</t>
  </si>
  <si>
    <t xml:space="preserve">      GRUPO CONSTRUCTOR LERAVI S.A. DE C.V.</t>
  </si>
  <si>
    <t xml:space="preserve">      CONSTRUCTORA PEWIS, S.A. DE C.V.</t>
  </si>
  <si>
    <t xml:space="preserve">      ING. FABIAN GAMBOA CHÁVEZ</t>
  </si>
  <si>
    <t xml:space="preserve">      PALERMO CONSTRUCCIONES, S.A. DE C.V.</t>
  </si>
  <si>
    <t xml:space="preserve">      CONSTRUCCIONES Y SERVICIOS RN, S.A. DE C.V.</t>
  </si>
  <si>
    <t xml:space="preserve">      ING. RENE ALEJANDRO ENRIQUEZ GUTIERREZ</t>
  </si>
  <si>
    <t xml:space="preserve">      CONSTRUCTORA RAKEAMI, S.A. DE C.V.</t>
  </si>
  <si>
    <t xml:space="preserve">      PERFORACIONES DE CHIHUAHUA S.A. DE C.V.</t>
  </si>
  <si>
    <t>OTROS BIENES INMUEBLES</t>
  </si>
  <si>
    <t>ya esta con formulas</t>
  </si>
  <si>
    <t>sale de edo sit fin</t>
  </si>
  <si>
    <t>Correspondiente del 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</si>
</sst>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0.00_);_(* \(#,##0.00\);_(* &quot;-&quot;??_);_(@_)"/>
    <numFmt numFmtId="165" formatCode="_-* #,##0_-;\-* #,##0_-;_-* &quot;-&quot;??_-;_-@_-"/>
  </numFmts>
  <fonts count="20" x14ac:knownFonts="1">
    <font>
      <sz val="11"/>
      <color theme="1"/>
      <name val="Calibri"/>
      <family val="2"/>
      <scheme val="minor"/>
    </font>
    <font>
      <sz val="11"/>
      <color theme="1"/>
      <name val="Calibri"/>
      <family val="2"/>
      <scheme val="minor"/>
    </font>
    <font>
      <sz val="9"/>
      <name val="Arial"/>
      <family val="2"/>
    </font>
    <font>
      <b/>
      <sz val="9"/>
      <name val="Arial"/>
      <family val="2"/>
    </font>
    <font>
      <b/>
      <sz val="11"/>
      <color theme="1"/>
      <name val="Calibri"/>
      <family val="2"/>
      <scheme val="minor"/>
    </font>
    <font>
      <sz val="11"/>
      <color rgb="FF000000"/>
      <name val="Calibri"/>
      <family val="2"/>
      <scheme val="minor"/>
    </font>
    <font>
      <b/>
      <sz val="11"/>
      <color rgb="FF000000"/>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u val="singleAccounting"/>
      <sz val="11"/>
      <color theme="1"/>
      <name val="Calibri"/>
      <family val="2"/>
      <scheme val="minor"/>
    </font>
    <font>
      <sz val="12"/>
      <name val="Arial"/>
      <family val="2"/>
    </font>
    <font>
      <sz val="14"/>
      <name val="Arial"/>
      <family val="2"/>
    </font>
    <font>
      <sz val="14"/>
      <color theme="1"/>
      <name val="Calibri"/>
      <family val="2"/>
      <scheme val="minor"/>
    </font>
    <font>
      <sz val="9"/>
      <color theme="1"/>
      <name val="Calibri"/>
      <family val="2"/>
      <scheme val="minor"/>
    </font>
    <font>
      <b/>
      <sz val="10"/>
      <name val="Calibri"/>
      <family val="2"/>
      <scheme val="minor"/>
    </font>
    <font>
      <b/>
      <sz val="9"/>
      <name val="Calibri"/>
      <family val="2"/>
      <scheme val="minor"/>
    </font>
    <font>
      <sz val="9"/>
      <name val="Calibri"/>
      <family val="2"/>
      <scheme val="minor"/>
    </font>
    <font>
      <b/>
      <sz val="14"/>
      <name val="Calibri"/>
      <family val="2"/>
      <scheme val="minor"/>
    </font>
    <font>
      <sz val="10"/>
      <color theme="1"/>
      <name val="Calibri"/>
      <family val="2"/>
      <scheme val="minor"/>
    </font>
  </fonts>
  <fills count="10">
    <fill>
      <patternFill patternType="none"/>
    </fill>
    <fill>
      <patternFill patternType="gray125"/>
    </fill>
    <fill>
      <patternFill patternType="solid">
        <fgColor rgb="FFFFFFFF"/>
      </patternFill>
    </fill>
    <fill>
      <patternFill patternType="solid">
        <fgColor theme="0"/>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00"/>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229">
    <xf numFmtId="0" fontId="0" fillId="0" borderId="0" xfId="0"/>
    <xf numFmtId="49" fontId="2" fillId="0" borderId="0" xfId="0" applyNumberFormat="1" applyFont="1" applyAlignment="1">
      <alignment vertical="center"/>
    </xf>
    <xf numFmtId="0" fontId="2" fillId="0" borderId="0" xfId="0" applyFont="1" applyAlignment="1">
      <alignment vertical="center"/>
    </xf>
    <xf numFmtId="0" fontId="2" fillId="0" borderId="0" xfId="0" applyFont="1" applyAlignment="1">
      <alignment horizontal="left" vertical="center" indent="3"/>
    </xf>
    <xf numFmtId="0" fontId="2" fillId="0" borderId="0" xfId="0" applyFont="1" applyAlignment="1">
      <alignment horizontal="left" vertical="center" indent="5"/>
    </xf>
    <xf numFmtId="0" fontId="2" fillId="0" borderId="0" xfId="0" applyFont="1" applyAlignment="1">
      <alignment horizontal="left" vertical="center" indent="2"/>
    </xf>
    <xf numFmtId="0" fontId="3" fillId="0" borderId="0" xfId="0" applyFont="1" applyAlignment="1">
      <alignment horizontal="center" vertical="center"/>
    </xf>
    <xf numFmtId="0" fontId="4" fillId="0" borderId="0" xfId="0" applyFont="1"/>
    <xf numFmtId="43" fontId="0" fillId="0" borderId="0" xfId="0" applyNumberFormat="1"/>
    <xf numFmtId="43" fontId="4" fillId="0" borderId="0" xfId="0" applyNumberFormat="1" applyFont="1"/>
    <xf numFmtId="43" fontId="0" fillId="0" borderId="0" xfId="0" applyNumberFormat="1" applyAlignment="1">
      <alignment horizontal="center"/>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4" xfId="0" applyBorder="1"/>
    <xf numFmtId="0" fontId="0" fillId="0" borderId="0" xfId="0" applyAlignment="1">
      <alignment horizontal="center"/>
    </xf>
    <xf numFmtId="43" fontId="0" fillId="0" borderId="0" xfId="0" applyNumberFormat="1" applyAlignment="1">
      <alignment horizontal="center" vertical="center" wrapText="1"/>
    </xf>
    <xf numFmtId="43" fontId="0" fillId="0" borderId="4" xfId="0" applyNumberFormat="1" applyBorder="1"/>
    <xf numFmtId="43" fontId="4" fillId="0" borderId="4" xfId="0" applyNumberFormat="1" applyFont="1" applyBorder="1"/>
    <xf numFmtId="0" fontId="7" fillId="0" borderId="0" xfId="0" applyFont="1"/>
    <xf numFmtId="49" fontId="3" fillId="0" borderId="0" xfId="0" applyNumberFormat="1" applyFont="1" applyAlignment="1">
      <alignment horizontal="center" vertical="center"/>
    </xf>
    <xf numFmtId="0" fontId="5" fillId="2" borderId="0" xfId="0" applyFont="1" applyFill="1" applyAlignment="1">
      <alignment horizontal="left" vertical="top" wrapText="1"/>
    </xf>
    <xf numFmtId="43" fontId="2" fillId="0" borderId="0" xfId="0" applyNumberFormat="1" applyFont="1" applyAlignment="1">
      <alignment vertical="center"/>
    </xf>
    <xf numFmtId="43" fontId="2" fillId="0" borderId="0" xfId="1" applyFont="1" applyAlignment="1">
      <alignment vertical="center"/>
    </xf>
    <xf numFmtId="0" fontId="2" fillId="0" borderId="0" xfId="0" applyFont="1" applyProtection="1">
      <protection locked="0"/>
    </xf>
    <xf numFmtId="0" fontId="2" fillId="0" borderId="0" xfId="0" applyFont="1" applyAlignment="1" applyProtection="1">
      <alignment horizontal="center"/>
      <protection locked="0"/>
    </xf>
    <xf numFmtId="43" fontId="2" fillId="0" borderId="0" xfId="1" applyFont="1" applyAlignment="1">
      <alignment horizontal="left" vertical="center" indent="3"/>
    </xf>
    <xf numFmtId="43" fontId="2" fillId="0" borderId="0" xfId="1" applyFont="1" applyAlignment="1">
      <alignment horizontal="left" vertical="center" indent="5"/>
    </xf>
    <xf numFmtId="43" fontId="2" fillId="0" borderId="0" xfId="1" applyFont="1" applyAlignment="1">
      <alignment horizontal="left" vertical="center" indent="2"/>
    </xf>
    <xf numFmtId="164" fontId="2" fillId="0" borderId="0" xfId="0" applyNumberFormat="1" applyFont="1" applyAlignment="1">
      <alignment vertical="center"/>
    </xf>
    <xf numFmtId="43" fontId="0" fillId="3" borderId="6" xfId="1" applyFont="1" applyFill="1" applyBorder="1"/>
    <xf numFmtId="43" fontId="2" fillId="0" borderId="0" xfId="0" applyNumberFormat="1" applyFont="1" applyAlignment="1">
      <alignment horizontal="left" vertical="center" indent="3"/>
    </xf>
    <xf numFmtId="49" fontId="11" fillId="0" borderId="0" xfId="0" applyNumberFormat="1" applyFont="1" applyAlignment="1">
      <alignment vertical="center"/>
    </xf>
    <xf numFmtId="43" fontId="11" fillId="0" borderId="0" xfId="1" applyFont="1" applyAlignment="1">
      <alignment vertical="center"/>
    </xf>
    <xf numFmtId="0" fontId="11" fillId="0" borderId="0" xfId="0" applyFont="1" applyAlignment="1">
      <alignment vertical="center"/>
    </xf>
    <xf numFmtId="49" fontId="12" fillId="0" borderId="0" xfId="0" applyNumberFormat="1" applyFont="1" applyAlignment="1">
      <alignment vertical="center"/>
    </xf>
    <xf numFmtId="43" fontId="12" fillId="0" borderId="0" xfId="1" applyFont="1" applyAlignment="1">
      <alignment vertical="center"/>
    </xf>
    <xf numFmtId="0" fontId="12" fillId="0" borderId="0" xfId="0" applyFont="1" applyAlignment="1">
      <alignment vertical="center"/>
    </xf>
    <xf numFmtId="49" fontId="12" fillId="0" borderId="0" xfId="0" applyNumberFormat="1" applyFont="1" applyAlignment="1">
      <alignment horizontal="left" vertical="center"/>
    </xf>
    <xf numFmtId="43" fontId="12" fillId="0" borderId="0" xfId="1" applyFont="1" applyAlignment="1">
      <alignment horizontal="left" vertical="center"/>
    </xf>
    <xf numFmtId="43" fontId="12" fillId="0" borderId="0" xfId="0" applyNumberFormat="1" applyFont="1" applyAlignment="1">
      <alignment horizontal="left" vertical="center"/>
    </xf>
    <xf numFmtId="0" fontId="12" fillId="0" borderId="0" xfId="0" applyFont="1" applyAlignment="1">
      <alignment horizontal="left" vertical="center"/>
    </xf>
    <xf numFmtId="165" fontId="0" fillId="0" borderId="4" xfId="1" applyNumberFormat="1" applyFont="1" applyBorder="1" applyAlignment="1">
      <alignment vertical="center"/>
    </xf>
    <xf numFmtId="165" fontId="0" fillId="0" borderId="0" xfId="1" applyNumberFormat="1" applyFont="1"/>
    <xf numFmtId="165" fontId="4" fillId="0" borderId="0" xfId="1" applyNumberFormat="1" applyFont="1"/>
    <xf numFmtId="165" fontId="0" fillId="3" borderId="11" xfId="1" applyNumberFormat="1" applyFont="1" applyFill="1" applyBorder="1" applyAlignment="1">
      <alignment horizontal="left" vertical="center" wrapText="1"/>
    </xf>
    <xf numFmtId="165" fontId="0" fillId="3" borderId="8" xfId="1" applyNumberFormat="1" applyFont="1" applyFill="1" applyBorder="1"/>
    <xf numFmtId="165" fontId="0" fillId="0" borderId="4" xfId="1" applyNumberFormat="1" applyFont="1" applyBorder="1" applyAlignment="1">
      <alignment horizontal="center" vertical="center"/>
    </xf>
    <xf numFmtId="165" fontId="2" fillId="0" borderId="0" xfId="1" applyNumberFormat="1" applyFont="1" applyAlignment="1">
      <alignment vertical="center"/>
    </xf>
    <xf numFmtId="165" fontId="0" fillId="0" borderId="4" xfId="1" applyNumberFormat="1" applyFont="1" applyBorder="1" applyAlignment="1">
      <alignment vertical="top"/>
    </xf>
    <xf numFmtId="43" fontId="0" fillId="0" borderId="4" xfId="1" applyFont="1" applyBorder="1" applyAlignment="1">
      <alignment vertical="top"/>
    </xf>
    <xf numFmtId="165" fontId="0" fillId="0" borderId="4" xfId="1" applyNumberFormat="1" applyFont="1" applyFill="1" applyBorder="1" applyAlignment="1">
      <alignment horizontal="center"/>
    </xf>
    <xf numFmtId="165" fontId="0" fillId="0" borderId="4" xfId="1" applyNumberFormat="1" applyFont="1" applyBorder="1"/>
    <xf numFmtId="165" fontId="0" fillId="0" borderId="4" xfId="1" applyNumberFormat="1" applyFont="1" applyFill="1" applyBorder="1"/>
    <xf numFmtId="165" fontId="0" fillId="0" borderId="14" xfId="1" applyNumberFormat="1" applyFont="1" applyBorder="1"/>
    <xf numFmtId="165" fontId="4" fillId="0" borderId="14" xfId="1" applyNumberFormat="1" applyFont="1" applyBorder="1"/>
    <xf numFmtId="165" fontId="1" fillId="0" borderId="0" xfId="1" applyNumberFormat="1" applyFont="1" applyAlignment="1">
      <alignment horizontal="left"/>
    </xf>
    <xf numFmtId="165" fontId="1" fillId="0" borderId="14" xfId="1" applyNumberFormat="1" applyFont="1" applyBorder="1" applyAlignment="1">
      <alignment horizontal="left"/>
    </xf>
    <xf numFmtId="165" fontId="0" fillId="0" borderId="0" xfId="1" applyNumberFormat="1" applyFont="1" applyAlignment="1">
      <alignment horizontal="left"/>
    </xf>
    <xf numFmtId="165" fontId="0" fillId="0" borderId="14" xfId="1" applyNumberFormat="1" applyFont="1" applyBorder="1" applyAlignment="1">
      <alignment horizontal="left"/>
    </xf>
    <xf numFmtId="165" fontId="0" fillId="0" borderId="4" xfId="1" applyNumberFormat="1" applyFont="1" applyBorder="1" applyAlignment="1">
      <alignment horizontal="center" vertical="center" wrapText="1"/>
    </xf>
    <xf numFmtId="165" fontId="0" fillId="0" borderId="0" xfId="1" applyNumberFormat="1" applyFont="1" applyAlignment="1">
      <alignment horizontal="center" vertical="center" wrapText="1"/>
    </xf>
    <xf numFmtId="165" fontId="4" fillId="0" borderId="0" xfId="1" applyNumberFormat="1" applyFont="1" applyAlignment="1">
      <alignment horizontal="center" vertical="center"/>
    </xf>
    <xf numFmtId="165" fontId="0" fillId="0" borderId="0" xfId="1" applyNumberFormat="1" applyFont="1" applyAlignment="1">
      <alignment horizontal="center" vertical="center"/>
    </xf>
    <xf numFmtId="165" fontId="3" fillId="0" borderId="0" xfId="1" applyNumberFormat="1" applyFont="1" applyAlignment="1">
      <alignment horizontal="center" vertical="center"/>
    </xf>
    <xf numFmtId="165" fontId="0" fillId="0" borderId="0" xfId="1" applyNumberFormat="1" applyFont="1" applyAlignment="1">
      <alignment horizontal="left" vertical="top" wrapText="1"/>
    </xf>
    <xf numFmtId="165" fontId="4" fillId="0" borderId="4" xfId="1" applyNumberFormat="1" applyFont="1" applyBorder="1"/>
    <xf numFmtId="165" fontId="0" fillId="0" borderId="4" xfId="1" applyNumberFormat="1" applyFont="1" applyBorder="1" applyAlignment="1">
      <alignment horizontal="left" vertical="center" wrapText="1"/>
    </xf>
    <xf numFmtId="165" fontId="0" fillId="0" borderId="4" xfId="1" applyNumberFormat="1" applyFont="1" applyBorder="1" applyAlignment="1">
      <alignment wrapText="1"/>
    </xf>
    <xf numFmtId="165" fontId="0" fillId="0" borderId="4" xfId="1" applyNumberFormat="1" applyFont="1" applyBorder="1" applyAlignment="1">
      <alignment horizontal="left"/>
    </xf>
    <xf numFmtId="165" fontId="0" fillId="0" borderId="4" xfId="1" applyNumberFormat="1" applyFont="1" applyBorder="1" applyAlignment="1">
      <alignment horizontal="right"/>
    </xf>
    <xf numFmtId="0" fontId="7" fillId="6" borderId="0" xfId="0" applyFont="1" applyFill="1" applyAlignment="1">
      <alignment horizontal="left" vertical="center"/>
    </xf>
    <xf numFmtId="0" fontId="13" fillId="6" borderId="0" xfId="0" applyFont="1" applyFill="1" applyAlignment="1">
      <alignment horizontal="left" vertical="center"/>
    </xf>
    <xf numFmtId="43" fontId="13" fillId="6" borderId="0" xfId="0" applyNumberFormat="1" applyFont="1" applyFill="1" applyAlignment="1">
      <alignment horizontal="left" vertical="center"/>
    </xf>
    <xf numFmtId="0" fontId="4" fillId="7" borderId="0" xfId="0" applyFont="1" applyFill="1"/>
    <xf numFmtId="0" fontId="0" fillId="7" borderId="0" xfId="0" applyFill="1"/>
    <xf numFmtId="43" fontId="4" fillId="7" borderId="0" xfId="0" applyNumberFormat="1" applyFont="1" applyFill="1"/>
    <xf numFmtId="0" fontId="7" fillId="4" borderId="4" xfId="0" applyFont="1" applyFill="1" applyBorder="1" applyAlignment="1">
      <alignment horizontal="center" vertical="center" wrapText="1"/>
    </xf>
    <xf numFmtId="43" fontId="7" fillId="4" borderId="4" xfId="0" applyNumberFormat="1" applyFont="1" applyFill="1" applyBorder="1" applyAlignment="1">
      <alignment horizontal="center" vertical="center"/>
    </xf>
    <xf numFmtId="0" fontId="8" fillId="5" borderId="0" xfId="0" applyFont="1" applyFill="1"/>
    <xf numFmtId="0" fontId="9" fillId="5" borderId="0" xfId="0" applyFont="1" applyFill="1"/>
    <xf numFmtId="43" fontId="9" fillId="0" borderId="0" xfId="0" applyNumberFormat="1" applyFont="1"/>
    <xf numFmtId="43" fontId="7" fillId="4" borderId="4" xfId="0" applyNumberFormat="1" applyFont="1" applyFill="1" applyBorder="1" applyAlignment="1">
      <alignment horizontal="center" vertical="center" wrapText="1"/>
    </xf>
    <xf numFmtId="0" fontId="7" fillId="4" borderId="4" xfId="0" applyFont="1" applyFill="1" applyBorder="1" applyAlignment="1">
      <alignment horizontal="center"/>
    </xf>
    <xf numFmtId="43" fontId="7" fillId="4" borderId="4" xfId="0" applyNumberFormat="1" applyFont="1" applyFill="1" applyBorder="1" applyAlignment="1">
      <alignment horizontal="center"/>
    </xf>
    <xf numFmtId="165" fontId="7" fillId="6" borderId="0" xfId="0" applyNumberFormat="1" applyFont="1" applyFill="1" applyAlignment="1">
      <alignment horizontal="left" vertical="center"/>
    </xf>
    <xf numFmtId="165" fontId="8" fillId="5" borderId="0" xfId="0" applyNumberFormat="1" applyFont="1" applyFill="1"/>
    <xf numFmtId="165" fontId="0" fillId="0" borderId="0" xfId="0" applyNumberFormat="1"/>
    <xf numFmtId="165" fontId="4" fillId="7" borderId="0" xfId="0" applyNumberFormat="1" applyFont="1" applyFill="1"/>
    <xf numFmtId="165" fontId="7" fillId="4" borderId="4" xfId="0" applyNumberFormat="1" applyFont="1" applyFill="1" applyBorder="1" applyAlignment="1">
      <alignment horizontal="center" vertical="center"/>
    </xf>
    <xf numFmtId="165" fontId="0" fillId="0" borderId="0" xfId="1" applyNumberFormat="1" applyFont="1" applyAlignment="1">
      <alignment horizontal="left" indent="1"/>
    </xf>
    <xf numFmtId="165" fontId="8" fillId="8" borderId="0" xfId="1" applyNumberFormat="1" applyFont="1" applyFill="1"/>
    <xf numFmtId="165" fontId="0" fillId="8" borderId="0" xfId="1" applyNumberFormat="1" applyFont="1" applyFill="1"/>
    <xf numFmtId="165" fontId="4" fillId="8" borderId="0" xfId="1" applyNumberFormat="1" applyFont="1" applyFill="1"/>
    <xf numFmtId="165" fontId="5" fillId="0" borderId="4" xfId="1" applyNumberFormat="1" applyFont="1" applyFill="1" applyBorder="1" applyAlignment="1">
      <alignment vertical="top" wrapText="1"/>
    </xf>
    <xf numFmtId="165" fontId="5" fillId="0" borderId="0" xfId="1" applyNumberFormat="1" applyFont="1" applyFill="1" applyBorder="1" applyAlignment="1">
      <alignment vertical="top" wrapText="1"/>
    </xf>
    <xf numFmtId="165" fontId="0" fillId="7" borderId="0" xfId="0" applyNumberFormat="1" applyFill="1"/>
    <xf numFmtId="165" fontId="7" fillId="4" borderId="4" xfId="0" applyNumberFormat="1" applyFont="1" applyFill="1" applyBorder="1" applyAlignment="1">
      <alignment horizontal="center" vertical="center" wrapText="1"/>
    </xf>
    <xf numFmtId="165" fontId="5" fillId="2" borderId="4" xfId="1" applyNumberFormat="1" applyFont="1" applyFill="1" applyBorder="1" applyAlignment="1">
      <alignment vertical="top" wrapText="1"/>
    </xf>
    <xf numFmtId="165" fontId="5" fillId="2" borderId="4" xfId="1" applyNumberFormat="1" applyFont="1" applyFill="1" applyBorder="1" applyAlignment="1">
      <alignment horizontal="right" vertical="top" wrapText="1"/>
    </xf>
    <xf numFmtId="165" fontId="6" fillId="0" borderId="6" xfId="1" applyNumberFormat="1" applyFont="1" applyFill="1" applyBorder="1" applyAlignment="1">
      <alignment vertical="top" wrapText="1"/>
    </xf>
    <xf numFmtId="165" fontId="4" fillId="0" borderId="4" xfId="0" applyNumberFormat="1" applyFont="1" applyBorder="1"/>
    <xf numFmtId="165" fontId="4" fillId="0" borderId="6" xfId="0" applyNumberFormat="1" applyFont="1" applyBorder="1"/>
    <xf numFmtId="0" fontId="7" fillId="7" borderId="0" xfId="0" applyFont="1" applyFill="1"/>
    <xf numFmtId="0" fontId="13" fillId="7" borderId="0" xfId="0" applyFont="1" applyFill="1"/>
    <xf numFmtId="43" fontId="7" fillId="7" borderId="0" xfId="0" applyNumberFormat="1" applyFont="1" applyFill="1"/>
    <xf numFmtId="165" fontId="7" fillId="7" borderId="0" xfId="0" applyNumberFormat="1" applyFont="1" applyFill="1"/>
    <xf numFmtId="0" fontId="7" fillId="4" borderId="4" xfId="0" applyFont="1" applyFill="1" applyBorder="1" applyAlignment="1">
      <alignment horizontal="center" vertical="center"/>
    </xf>
    <xf numFmtId="165" fontId="15" fillId="0" borderId="0" xfId="1" applyNumberFormat="1" applyFont="1" applyAlignment="1" applyProtection="1">
      <alignment horizontal="center" vertical="center" wrapText="1"/>
      <protection locked="0"/>
    </xf>
    <xf numFmtId="165" fontId="16" fillId="0" borderId="0" xfId="1" applyNumberFormat="1" applyFont="1" applyAlignment="1">
      <alignment horizontal="center" vertical="center"/>
    </xf>
    <xf numFmtId="165" fontId="17" fillId="0" borderId="0" xfId="1" applyNumberFormat="1" applyFont="1" applyAlignment="1">
      <alignment vertical="center"/>
    </xf>
    <xf numFmtId="165" fontId="1" fillId="0" borderId="0" xfId="1" applyNumberFormat="1" applyFont="1" applyAlignment="1">
      <alignment horizontal="right"/>
    </xf>
    <xf numFmtId="165" fontId="1" fillId="0" borderId="0" xfId="1" applyNumberFormat="1" applyFont="1" applyAlignment="1">
      <alignment horizontal="center"/>
    </xf>
    <xf numFmtId="49" fontId="18" fillId="0" borderId="0" xfId="0" applyNumberFormat="1" applyFont="1" applyAlignment="1">
      <alignment vertical="center"/>
    </xf>
    <xf numFmtId="0" fontId="18" fillId="0" borderId="0" xfId="0" applyFont="1" applyAlignment="1">
      <alignment vertical="center"/>
    </xf>
    <xf numFmtId="43" fontId="18" fillId="0" borderId="0" xfId="1" applyFont="1" applyAlignment="1">
      <alignment vertical="center"/>
    </xf>
    <xf numFmtId="43" fontId="7" fillId="0" borderId="0" xfId="0" applyNumberFormat="1" applyFont="1"/>
    <xf numFmtId="0" fontId="0" fillId="0" borderId="8" xfId="0" applyBorder="1" applyAlignment="1">
      <alignment horizontal="center"/>
    </xf>
    <xf numFmtId="0" fontId="0" fillId="0" borderId="4" xfId="0" applyBorder="1" applyAlignment="1">
      <alignment horizontal="center" vertical="center"/>
    </xf>
    <xf numFmtId="0" fontId="0" fillId="0" borderId="6" xfId="0" applyBorder="1" applyAlignment="1">
      <alignment horizontal="left" vertical="center" wrapText="1"/>
    </xf>
    <xf numFmtId="0" fontId="0" fillId="3" borderId="4" xfId="0" applyFill="1" applyBorder="1"/>
    <xf numFmtId="0" fontId="0" fillId="3" borderId="6" xfId="0" applyFill="1" applyBorder="1"/>
    <xf numFmtId="0" fontId="0" fillId="3" borderId="9" xfId="0" applyFill="1" applyBorder="1"/>
    <xf numFmtId="0" fontId="0" fillId="0" borderId="4" xfId="0" applyBorder="1" applyAlignment="1">
      <alignment vertical="center" wrapText="1"/>
    </xf>
    <xf numFmtId="43" fontId="0" fillId="0" borderId="0" xfId="0" applyNumberFormat="1" applyAlignment="1">
      <alignment horizontal="right"/>
    </xf>
    <xf numFmtId="44" fontId="0" fillId="0" borderId="4" xfId="0" applyNumberFormat="1" applyBorder="1" applyAlignment="1">
      <alignment horizontal="left" vertical="center" wrapText="1"/>
    </xf>
    <xf numFmtId="165" fontId="8" fillId="8" borderId="0" xfId="1" applyNumberFormat="1" applyFont="1" applyFill="1" applyBorder="1" applyAlignment="1"/>
    <xf numFmtId="0" fontId="7" fillId="8" borderId="0" xfId="0" applyFont="1" applyFill="1" applyAlignment="1">
      <alignment vertical="center"/>
    </xf>
    <xf numFmtId="165" fontId="14" fillId="3" borderId="0" xfId="1" applyNumberFormat="1" applyFont="1" applyFill="1" applyBorder="1" applyAlignment="1">
      <alignment horizontal="right"/>
    </xf>
    <xf numFmtId="165" fontId="1" fillId="3" borderId="0" xfId="1" applyNumberFormat="1" applyFont="1" applyFill="1" applyBorder="1" applyAlignment="1">
      <alignment horizontal="right"/>
    </xf>
    <xf numFmtId="165" fontId="5" fillId="3" borderId="0" xfId="1" applyNumberFormat="1" applyFont="1" applyFill="1" applyBorder="1" applyAlignment="1">
      <alignment horizontal="right" vertical="center"/>
    </xf>
    <xf numFmtId="165" fontId="1" fillId="0" borderId="0" xfId="1" applyNumberFormat="1" applyFont="1" applyBorder="1" applyAlignment="1">
      <alignment horizontal="right"/>
    </xf>
    <xf numFmtId="165" fontId="5" fillId="0" borderId="0" xfId="1" applyNumberFormat="1" applyFont="1" applyBorder="1" applyAlignment="1">
      <alignment horizontal="right" vertical="center"/>
    </xf>
    <xf numFmtId="165" fontId="1" fillId="0" borderId="0" xfId="1" applyNumberFormat="1" applyFont="1" applyBorder="1" applyAlignment="1">
      <alignment horizontal="right" vertical="center" wrapText="1"/>
    </xf>
    <xf numFmtId="0" fontId="7" fillId="0" borderId="0" xfId="0" applyFont="1" applyAlignment="1">
      <alignment horizontal="center" vertical="center"/>
    </xf>
    <xf numFmtId="165" fontId="2" fillId="0" borderId="0" xfId="1" applyNumberFormat="1" applyFont="1" applyFill="1" applyAlignment="1">
      <alignment vertical="center"/>
    </xf>
    <xf numFmtId="43" fontId="2" fillId="0" borderId="0" xfId="1" applyFont="1" applyFill="1" applyAlignment="1">
      <alignment vertical="center"/>
    </xf>
    <xf numFmtId="43" fontId="2" fillId="0" borderId="0" xfId="1" applyFont="1" applyBorder="1" applyAlignment="1">
      <alignment vertical="center"/>
    </xf>
    <xf numFmtId="0" fontId="2" fillId="0" borderId="0" xfId="0" applyFont="1" applyAlignment="1" applyProtection="1">
      <alignment horizontal="center" vertical="center"/>
      <protection locked="0"/>
    </xf>
    <xf numFmtId="165" fontId="2" fillId="0" borderId="0" xfId="0" applyNumberFormat="1" applyFont="1" applyAlignment="1">
      <alignment vertical="center"/>
    </xf>
    <xf numFmtId="43" fontId="2" fillId="9" borderId="0" xfId="1" applyFont="1" applyFill="1" applyAlignment="1">
      <alignment vertical="center"/>
    </xf>
    <xf numFmtId="165" fontId="0" fillId="0" borderId="4" xfId="1" applyNumberFormat="1" applyFont="1" applyFill="1" applyBorder="1" applyAlignment="1">
      <alignment vertical="center"/>
    </xf>
    <xf numFmtId="43" fontId="2" fillId="0" borderId="0" xfId="0" applyNumberFormat="1" applyFont="1" applyAlignment="1">
      <alignment horizontal="left" vertical="center" indent="5"/>
    </xf>
    <xf numFmtId="43" fontId="0" fillId="0" borderId="14" xfId="1" applyFont="1" applyBorder="1"/>
    <xf numFmtId="165" fontId="0" fillId="0" borderId="0" xfId="1" applyNumberFormat="1" applyFont="1" applyBorder="1"/>
    <xf numFmtId="165" fontId="4" fillId="0" borderId="0" xfId="1" applyNumberFormat="1" applyFont="1" applyFill="1"/>
    <xf numFmtId="49" fontId="2" fillId="0" borderId="0" xfId="0" applyNumberFormat="1" applyFont="1" applyAlignment="1">
      <alignment horizontal="left" vertical="center"/>
    </xf>
    <xf numFmtId="43" fontId="0" fillId="3" borderId="4" xfId="1" applyFont="1" applyFill="1" applyBorder="1" applyAlignment="1">
      <alignment horizontal="left"/>
    </xf>
    <xf numFmtId="43" fontId="0" fillId="0" borderId="0" xfId="0" applyNumberFormat="1" applyAlignment="1">
      <alignment horizontal="left"/>
    </xf>
    <xf numFmtId="0" fontId="2" fillId="0" borderId="0" xfId="0" applyFont="1" applyAlignment="1">
      <alignment horizontal="left" vertical="center"/>
    </xf>
    <xf numFmtId="43" fontId="2" fillId="0" borderId="0" xfId="1" applyFont="1" applyAlignment="1">
      <alignment horizontal="left" vertical="center"/>
    </xf>
    <xf numFmtId="43" fontId="0" fillId="0" borderId="5" xfId="1" applyFont="1" applyBorder="1" applyAlignment="1">
      <alignment horizontal="center" vertical="center" wrapText="1"/>
    </xf>
    <xf numFmtId="43" fontId="0" fillId="3" borderId="4" xfId="1" applyFont="1" applyFill="1" applyBorder="1" applyAlignment="1">
      <alignment horizontal="left" vertical="center" wrapText="1"/>
    </xf>
    <xf numFmtId="165" fontId="0" fillId="0" borderId="0" xfId="1" applyNumberFormat="1" applyFont="1" applyAlignment="1">
      <alignment horizontal="left" indent="2"/>
    </xf>
    <xf numFmtId="165" fontId="19" fillId="0" borderId="4" xfId="1" applyNumberFormat="1" applyFont="1" applyBorder="1" applyAlignment="1">
      <alignment wrapText="1"/>
    </xf>
    <xf numFmtId="43" fontId="0" fillId="0" borderId="0" xfId="0" applyNumberFormat="1" applyAlignment="1">
      <alignment horizontal="center" vertical="center" wrapText="1"/>
    </xf>
    <xf numFmtId="0" fontId="2" fillId="0" borderId="0" xfId="0" applyFont="1" applyAlignment="1">
      <alignment horizontal="center" vertical="center"/>
    </xf>
    <xf numFmtId="165" fontId="0" fillId="0" borderId="0" xfId="1" applyNumberFormat="1" applyFont="1" applyAlignment="1">
      <alignment horizontal="center" vertical="center" wrapText="1"/>
    </xf>
    <xf numFmtId="0" fontId="6" fillId="2" borderId="6" xfId="0" applyFont="1" applyFill="1" applyBorder="1" applyAlignment="1">
      <alignment horizontal="center" vertical="top" wrapText="1"/>
    </xf>
    <xf numFmtId="0" fontId="6" fillId="2" borderId="9" xfId="0" applyFont="1" applyFill="1" applyBorder="1" applyAlignment="1">
      <alignment horizontal="center" vertical="top" wrapText="1"/>
    </xf>
    <xf numFmtId="0" fontId="5" fillId="2" borderId="4"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9" xfId="0" applyFont="1" applyFill="1" applyBorder="1" applyAlignment="1">
      <alignment horizontal="left" vertical="top" wrapText="1"/>
    </xf>
    <xf numFmtId="0" fontId="7" fillId="4" borderId="4" xfId="0" applyFont="1" applyFill="1" applyBorder="1" applyAlignment="1">
      <alignment horizontal="center" vertical="center" wrapText="1"/>
    </xf>
    <xf numFmtId="0" fontId="7" fillId="4" borderId="4" xfId="0" applyFont="1" applyFill="1" applyBorder="1" applyAlignment="1">
      <alignment horizontal="center"/>
    </xf>
    <xf numFmtId="165" fontId="0" fillId="0" borderId="6" xfId="1" applyNumberFormat="1" applyFont="1" applyBorder="1" applyAlignment="1">
      <alignment horizontal="left"/>
    </xf>
    <xf numFmtId="165" fontId="0" fillId="0" borderId="9" xfId="1" applyNumberFormat="1" applyFont="1" applyBorder="1" applyAlignment="1">
      <alignment horizontal="left"/>
    </xf>
    <xf numFmtId="0" fontId="7" fillId="4" borderId="6" xfId="0" applyFont="1" applyFill="1" applyBorder="1" applyAlignment="1">
      <alignment horizontal="center" vertical="center"/>
    </xf>
    <xf numFmtId="0" fontId="7" fillId="4" borderId="9" xfId="0" applyFont="1" applyFill="1" applyBorder="1" applyAlignment="1">
      <alignment horizontal="center" vertical="center"/>
    </xf>
    <xf numFmtId="165" fontId="0" fillId="0" borderId="6" xfId="1" applyNumberFormat="1" applyFont="1" applyBorder="1" applyAlignment="1">
      <alignment horizontal="left" vertical="top" wrapText="1"/>
    </xf>
    <xf numFmtId="165" fontId="0" fillId="0" borderId="9" xfId="1" applyNumberFormat="1" applyFont="1" applyBorder="1" applyAlignment="1">
      <alignment horizontal="left" vertical="top" wrapText="1"/>
    </xf>
    <xf numFmtId="165" fontId="0" fillId="0" borderId="5" xfId="1" applyNumberFormat="1" applyFont="1" applyBorder="1" applyAlignment="1">
      <alignment horizontal="center" vertical="center"/>
    </xf>
    <xf numFmtId="165" fontId="0" fillId="0" borderId="8" xfId="1" applyNumberFormat="1" applyFont="1" applyBorder="1" applyAlignment="1">
      <alignment horizontal="center" vertical="center"/>
    </xf>
    <xf numFmtId="165" fontId="0" fillId="0" borderId="0" xfId="1" applyNumberFormat="1" applyFont="1" applyAlignment="1">
      <alignment horizontal="left" vertical="top" wrapText="1"/>
    </xf>
    <xf numFmtId="44" fontId="0" fillId="0" borderId="6" xfId="0" applyNumberFormat="1" applyBorder="1" applyAlignment="1">
      <alignment horizontal="left" vertical="center" wrapText="1"/>
    </xf>
    <xf numFmtId="44" fontId="0" fillId="0" borderId="9" xfId="0" applyNumberFormat="1" applyBorder="1" applyAlignment="1">
      <alignment horizontal="left" vertical="center" wrapText="1"/>
    </xf>
    <xf numFmtId="49" fontId="3" fillId="7" borderId="0" xfId="0" applyNumberFormat="1" applyFont="1" applyFill="1" applyAlignment="1">
      <alignment horizontal="center" vertical="center"/>
    </xf>
    <xf numFmtId="0" fontId="7" fillId="4" borderId="0" xfId="0" applyFont="1" applyFill="1" applyAlignment="1">
      <alignment horizontal="center" vertical="center"/>
    </xf>
    <xf numFmtId="165" fontId="14" fillId="3" borderId="0" xfId="1" applyNumberFormat="1" applyFont="1" applyFill="1" applyBorder="1"/>
    <xf numFmtId="165" fontId="5" fillId="3" borderId="0" xfId="1" applyNumberFormat="1" applyFont="1" applyFill="1"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7" fillId="4" borderId="6" xfId="0" applyFont="1" applyFill="1" applyBorder="1" applyAlignment="1">
      <alignment horizontal="center" vertical="center" wrapText="1"/>
    </xf>
    <xf numFmtId="0" fontId="7" fillId="4" borderId="9" xfId="0" applyFont="1" applyFill="1" applyBorder="1" applyAlignment="1">
      <alignment horizontal="center" vertical="center" wrapText="1"/>
    </xf>
    <xf numFmtId="44" fontId="0" fillId="0" borderId="5" xfId="0" applyNumberFormat="1" applyBorder="1" applyAlignment="1">
      <alignment horizontal="left" vertical="center" wrapText="1"/>
    </xf>
    <xf numFmtId="44" fontId="0" fillId="0" borderId="8" xfId="0" applyNumberFormat="1" applyBorder="1" applyAlignment="1">
      <alignment horizontal="left" vertical="center" wrapText="1"/>
    </xf>
    <xf numFmtId="44" fontId="0" fillId="0" borderId="11" xfId="0" applyNumberFormat="1" applyBorder="1" applyAlignment="1">
      <alignment horizontal="left" vertical="center" wrapText="1"/>
    </xf>
    <xf numFmtId="49" fontId="7" fillId="7" borderId="0" xfId="0" applyNumberFormat="1" applyFont="1" applyFill="1" applyAlignment="1" applyProtection="1">
      <alignment horizontal="center" vertical="center"/>
      <protection locked="0"/>
    </xf>
    <xf numFmtId="49" fontId="18" fillId="7" borderId="0" xfId="0" applyNumberFormat="1" applyFont="1" applyFill="1" applyAlignment="1">
      <alignment horizontal="center" vertical="center" wrapText="1"/>
    </xf>
    <xf numFmtId="49" fontId="18" fillId="7" borderId="0" xfId="0" applyNumberFormat="1" applyFont="1" applyFill="1" applyAlignment="1" applyProtection="1">
      <alignment horizontal="center" vertical="center" wrapText="1"/>
      <protection locked="0"/>
    </xf>
    <xf numFmtId="49" fontId="18" fillId="7" borderId="1" xfId="0" applyNumberFormat="1" applyFont="1" applyFill="1" applyBorder="1" applyAlignment="1">
      <alignment horizontal="center" vertical="center"/>
    </xf>
    <xf numFmtId="49" fontId="18" fillId="7" borderId="2" xfId="0" applyNumberFormat="1" applyFont="1" applyFill="1" applyBorder="1" applyAlignment="1">
      <alignment horizontal="center" vertical="center"/>
    </xf>
    <xf numFmtId="49" fontId="18" fillId="7" borderId="3" xfId="0" applyNumberFormat="1" applyFont="1" applyFill="1" applyBorder="1" applyAlignment="1">
      <alignment horizontal="center" vertical="center"/>
    </xf>
    <xf numFmtId="0" fontId="0" fillId="0" borderId="5"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6" xfId="0" applyBorder="1" applyAlignment="1">
      <alignment horizontal="left"/>
    </xf>
    <xf numFmtId="0" fontId="0" fillId="0" borderId="9" xfId="0" applyBorder="1" applyAlignment="1">
      <alignment horizontal="left"/>
    </xf>
    <xf numFmtId="165" fontId="5" fillId="3" borderId="0" xfId="1" applyNumberFormat="1" applyFont="1" applyFill="1" applyBorder="1" applyAlignment="1">
      <alignment horizontal="left" vertical="center" indent="1"/>
    </xf>
    <xf numFmtId="165" fontId="1" fillId="3" borderId="0" xfId="1" applyNumberFormat="1" applyFont="1" applyFill="1" applyBorder="1"/>
    <xf numFmtId="165" fontId="0" fillId="0" borderId="8" xfId="1" applyNumberFormat="1" applyFont="1" applyBorder="1" applyAlignment="1">
      <alignment horizontal="center" vertical="center" wrapText="1"/>
    </xf>
    <xf numFmtId="165" fontId="0" fillId="0" borderId="4" xfId="1" applyNumberFormat="1" applyFont="1" applyBorder="1" applyAlignment="1">
      <alignment horizontal="center" vertical="center" wrapText="1"/>
    </xf>
    <xf numFmtId="165" fontId="0" fillId="0" borderId="6" xfId="1" applyNumberFormat="1" applyFont="1" applyBorder="1" applyAlignment="1">
      <alignment horizontal="left" vertical="center" wrapText="1"/>
    </xf>
    <xf numFmtId="165" fontId="0" fillId="0" borderId="9" xfId="1" applyNumberFormat="1" applyFont="1" applyBorder="1" applyAlignment="1">
      <alignment horizontal="left" vertical="center" wrapText="1"/>
    </xf>
    <xf numFmtId="43" fontId="7" fillId="4" borderId="4" xfId="0" applyNumberFormat="1" applyFont="1" applyFill="1" applyBorder="1" applyAlignment="1">
      <alignment horizontal="center" vertical="center" wrapText="1"/>
    </xf>
    <xf numFmtId="0" fontId="4" fillId="0" borderId="6" xfId="0" applyFont="1" applyBorder="1" applyAlignment="1">
      <alignment horizontal="center"/>
    </xf>
    <xf numFmtId="0" fontId="4" fillId="0" borderId="9" xfId="0" applyFont="1" applyBorder="1" applyAlignment="1">
      <alignment horizontal="center"/>
    </xf>
    <xf numFmtId="165" fontId="1" fillId="0" borderId="0" xfId="1" applyNumberFormat="1" applyFont="1"/>
    <xf numFmtId="165" fontId="5" fillId="0" borderId="0" xfId="1" applyNumberFormat="1" applyFont="1" applyBorder="1" applyAlignment="1">
      <alignment horizontal="left" vertical="center" wrapText="1"/>
    </xf>
    <xf numFmtId="165" fontId="0" fillId="0" borderId="4" xfId="1" applyNumberFormat="1" applyFont="1" applyBorder="1" applyAlignment="1">
      <alignment horizontal="center"/>
    </xf>
    <xf numFmtId="165" fontId="0" fillId="0" borderId="5" xfId="1" applyNumberFormat="1" applyFont="1" applyBorder="1" applyAlignment="1">
      <alignment horizontal="center" vertical="center" wrapText="1"/>
    </xf>
    <xf numFmtId="165" fontId="5" fillId="0" borderId="0" xfId="1" applyNumberFormat="1" applyFont="1" applyBorder="1" applyAlignment="1">
      <alignment horizontal="left" vertical="center" indent="1"/>
    </xf>
    <xf numFmtId="165" fontId="1" fillId="0" borderId="0" xfId="1" applyNumberFormat="1" applyFont="1" applyBorder="1"/>
    <xf numFmtId="165" fontId="0" fillId="0" borderId="0" xfId="1" applyNumberFormat="1" applyFont="1" applyAlignment="1">
      <alignment horizontal="left" vertical="center" wrapText="1"/>
    </xf>
    <xf numFmtId="0" fontId="0" fillId="0" borderId="0" xfId="1" applyNumberFormat="1" applyFont="1" applyAlignment="1">
      <alignment horizontal="left" vertical="center" wrapText="1"/>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left" vertical="center" wrapText="1"/>
    </xf>
    <xf numFmtId="0" fontId="0" fillId="0" borderId="16" xfId="0" applyBorder="1" applyAlignment="1">
      <alignment horizontal="left" vertical="center" wrapText="1"/>
    </xf>
    <xf numFmtId="0" fontId="0" fillId="0" borderId="9" xfId="0" applyBorder="1" applyAlignment="1">
      <alignment horizontal="left" vertical="center" wrapText="1"/>
    </xf>
    <xf numFmtId="165" fontId="5" fillId="3" borderId="0" xfId="1" applyNumberFormat="1" applyFont="1" applyFill="1" applyBorder="1" applyAlignment="1">
      <alignment horizontal="left" vertical="center" wrapText="1" indent="1"/>
    </xf>
    <xf numFmtId="165" fontId="4" fillId="0" borderId="6" xfId="1" applyNumberFormat="1" applyFont="1" applyBorder="1" applyAlignment="1">
      <alignment horizontal="left" vertical="top" wrapText="1"/>
    </xf>
    <xf numFmtId="165" fontId="4" fillId="0" borderId="9" xfId="1" applyNumberFormat="1" applyFont="1" applyBorder="1" applyAlignment="1">
      <alignment horizontal="left" vertical="top" wrapText="1"/>
    </xf>
    <xf numFmtId="0" fontId="0" fillId="0" borderId="15" xfId="0" applyBorder="1" applyAlignment="1">
      <alignment horizontal="left" vertical="center" wrapText="1"/>
    </xf>
    <xf numFmtId="0" fontId="2" fillId="0" borderId="0" xfId="0" applyFont="1" applyFill="1" applyAlignment="1">
      <alignment vertical="center"/>
    </xf>
  </cellXfs>
  <cellStyles count="3">
    <cellStyle name="Millares" xfId="1" builtinId="3"/>
    <cellStyle name="Millares 2" xfId="2" xr:uid="{0F3D6C33-6F35-416B-A173-D6AAEDB9C87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2951702</xdr:colOff>
      <xdr:row>350</xdr:row>
      <xdr:rowOff>41868</xdr:rowOff>
    </xdr:from>
    <xdr:to>
      <xdr:col>5</xdr:col>
      <xdr:colOff>43838</xdr:colOff>
      <xdr:row>357</xdr:row>
      <xdr:rowOff>109642</xdr:rowOff>
    </xdr:to>
    <xdr:pic>
      <xdr:nvPicPr>
        <xdr:cNvPr id="3" name="Imagen 2">
          <a:extLst>
            <a:ext uri="{FF2B5EF4-FFF2-40B4-BE49-F238E27FC236}">
              <a16:creationId xmlns:a16="http://schemas.microsoft.com/office/drawing/2014/main" id="{54C5EBDA-D9B2-40CE-B44F-B16935927CE6}"/>
            </a:ext>
          </a:extLst>
        </xdr:cNvPr>
        <xdr:cNvPicPr>
          <a:picLocks noChangeAspect="1"/>
        </xdr:cNvPicPr>
      </xdr:nvPicPr>
      <xdr:blipFill rotWithShape="1">
        <a:blip xmlns:r="http://schemas.openxmlformats.org/officeDocument/2006/relationships" r:embed="rId1"/>
        <a:srcRect l="1951" t="51357" r="63828" b="39774"/>
        <a:stretch/>
      </xdr:blipFill>
      <xdr:spPr bwMode="auto">
        <a:xfrm>
          <a:off x="3129642" y="70087253"/>
          <a:ext cx="8009251" cy="1166812"/>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NEF_ND">
    <pageSetUpPr fitToPage="1"/>
  </sheetPr>
  <dimension ref="A2:P358"/>
  <sheetViews>
    <sheetView tabSelected="1" view="pageBreakPreview" topLeftCell="A302" zoomScale="91" zoomScaleNormal="91" zoomScaleSheetLayoutView="91" workbookViewId="0">
      <selection activeCell="G274" sqref="G274"/>
    </sheetView>
  </sheetViews>
  <sheetFormatPr baseColWidth="10" defaultColWidth="11.5703125" defaultRowHeight="12" x14ac:dyDescent="0.25"/>
  <cols>
    <col min="1" max="1" width="2.7109375" style="2" customWidth="1"/>
    <col min="2" max="2" width="52" style="2" customWidth="1"/>
    <col min="3" max="3" width="31.85546875" style="6" customWidth="1"/>
    <col min="4" max="4" width="42.28515625" style="2" customWidth="1"/>
    <col min="5" max="5" width="37.7109375" style="2" customWidth="1"/>
    <col min="6" max="6" width="21.140625" style="2" customWidth="1"/>
    <col min="7" max="7" width="35.5703125" style="2" bestFit="1" customWidth="1"/>
    <col min="8" max="8" width="14.7109375" style="2" customWidth="1"/>
    <col min="9" max="9" width="17.7109375" style="2" customWidth="1"/>
    <col min="10" max="10" width="18.85546875" style="22" customWidth="1"/>
    <col min="11" max="11" width="15.28515625" style="2" customWidth="1"/>
    <col min="12" max="12" width="11.5703125" style="2"/>
    <col min="13" max="13" width="13.42578125" style="2" bestFit="1" customWidth="1"/>
    <col min="14" max="16384" width="11.5703125" style="2"/>
  </cols>
  <sheetData>
    <row r="2" spans="1:10" s="113" customFormat="1" ht="16.899999999999999" customHeight="1" x14ac:dyDescent="0.25">
      <c r="A2" s="112"/>
      <c r="B2" s="187" t="s">
        <v>9</v>
      </c>
      <c r="C2" s="187"/>
      <c r="D2" s="187"/>
      <c r="E2" s="187"/>
      <c r="F2" s="187"/>
      <c r="G2" s="187"/>
      <c r="J2" s="114"/>
    </row>
    <row r="3" spans="1:10" s="113" customFormat="1" ht="18.75" x14ac:dyDescent="0.25">
      <c r="A3" s="112"/>
      <c r="B3" s="188" t="s">
        <v>0</v>
      </c>
      <c r="C3" s="188"/>
      <c r="D3" s="188"/>
      <c r="E3" s="188"/>
      <c r="F3" s="188"/>
      <c r="G3" s="188"/>
      <c r="J3" s="114"/>
    </row>
    <row r="4" spans="1:10" s="113" customFormat="1" ht="18.75" x14ac:dyDescent="0.25">
      <c r="A4" s="112"/>
      <c r="B4" s="188" t="s">
        <v>1</v>
      </c>
      <c r="C4" s="188"/>
      <c r="D4" s="188"/>
      <c r="E4" s="188"/>
      <c r="F4" s="188"/>
      <c r="G4" s="188"/>
      <c r="J4" s="114"/>
    </row>
    <row r="5" spans="1:10" s="113" customFormat="1" ht="15.75" customHeight="1" x14ac:dyDescent="0.25">
      <c r="A5" s="112"/>
      <c r="B5" s="189" t="s">
        <v>340</v>
      </c>
      <c r="C5" s="189"/>
      <c r="D5" s="189"/>
      <c r="E5" s="189"/>
      <c r="F5" s="189"/>
      <c r="G5" s="189"/>
      <c r="J5" s="114"/>
    </row>
    <row r="6" spans="1:10" s="113" customFormat="1" ht="19.5" thickBot="1" x14ac:dyDescent="0.35">
      <c r="A6" s="112"/>
      <c r="B6" s="18"/>
      <c r="C6" s="18"/>
      <c r="D6" s="18"/>
      <c r="E6" s="18"/>
      <c r="F6" s="115"/>
      <c r="J6" s="114"/>
    </row>
    <row r="7" spans="1:10" s="113" customFormat="1" ht="30" customHeight="1" thickBot="1" x14ac:dyDescent="0.3">
      <c r="B7" s="190" t="s">
        <v>2</v>
      </c>
      <c r="C7" s="191"/>
      <c r="D7" s="191"/>
      <c r="E7" s="191"/>
      <c r="F7" s="191"/>
      <c r="G7" s="192"/>
      <c r="J7" s="114"/>
    </row>
    <row r="8" spans="1:10" x14ac:dyDescent="0.25">
      <c r="A8" s="1"/>
      <c r="B8" s="19"/>
      <c r="C8" s="19"/>
      <c r="D8" s="19"/>
      <c r="E8" s="19"/>
      <c r="F8" s="19"/>
      <c r="G8" s="19"/>
    </row>
    <row r="9" spans="1:10" s="40" customFormat="1" ht="21.75" customHeight="1" x14ac:dyDescent="0.25">
      <c r="A9" s="37"/>
      <c r="B9" s="70" t="s">
        <v>236</v>
      </c>
      <c r="C9" s="70"/>
      <c r="D9" s="71"/>
      <c r="E9" s="71"/>
      <c r="F9" s="72"/>
      <c r="G9" s="84">
        <f>+F11+F78</f>
        <v>955699486.89999986</v>
      </c>
      <c r="H9" s="38"/>
      <c r="I9" s="39"/>
      <c r="J9" s="38"/>
    </row>
    <row r="10" spans="1:10" ht="15" x14ac:dyDescent="0.25">
      <c r="A10" s="1"/>
      <c r="B10" s="7"/>
      <c r="C10" s="7"/>
      <c r="D10"/>
      <c r="E10"/>
      <c r="F10" s="8"/>
    </row>
    <row r="11" spans="1:10" s="33" customFormat="1" ht="15.75" x14ac:dyDescent="0.25">
      <c r="A11" s="31"/>
      <c r="B11" s="78" t="s">
        <v>234</v>
      </c>
      <c r="C11" s="78"/>
      <c r="D11" s="79"/>
      <c r="E11" s="79"/>
      <c r="F11" s="85">
        <f>+F13+F22+F33+F66+F71</f>
        <v>391270476.03000003</v>
      </c>
      <c r="G11" s="80"/>
      <c r="J11" s="32"/>
    </row>
    <row r="12" spans="1:10" ht="15" x14ac:dyDescent="0.25">
      <c r="A12" s="1"/>
      <c r="B12" s="7"/>
      <c r="C12" s="7"/>
      <c r="D12"/>
      <c r="E12"/>
      <c r="F12" s="86"/>
      <c r="G12" s="8"/>
    </row>
    <row r="13" spans="1:10" ht="15" x14ac:dyDescent="0.25">
      <c r="A13" s="1"/>
      <c r="B13" s="73" t="s">
        <v>141</v>
      </c>
      <c r="C13" s="73"/>
      <c r="D13" s="74"/>
      <c r="E13" s="74"/>
      <c r="F13" s="87">
        <f>SUM(F16:F20)</f>
        <v>299890704.32000005</v>
      </c>
      <c r="H13" s="2" t="s">
        <v>341</v>
      </c>
    </row>
    <row r="14" spans="1:10" ht="10.5" customHeight="1" x14ac:dyDescent="0.25">
      <c r="A14" s="1"/>
      <c r="B14"/>
      <c r="C14"/>
      <c r="D14"/>
      <c r="E14"/>
      <c r="F14" s="8"/>
      <c r="H14" s="8"/>
    </row>
    <row r="15" spans="1:10" ht="23.25" customHeight="1" x14ac:dyDescent="0.25">
      <c r="A15" s="1"/>
      <c r="B15" s="76" t="s">
        <v>10</v>
      </c>
      <c r="C15" s="182" t="s">
        <v>11</v>
      </c>
      <c r="D15" s="183"/>
      <c r="E15" s="76" t="s">
        <v>12</v>
      </c>
      <c r="F15" s="77" t="s">
        <v>13</v>
      </c>
      <c r="H15" s="10"/>
    </row>
    <row r="16" spans="1:10" ht="15" x14ac:dyDescent="0.25">
      <c r="A16" s="1"/>
      <c r="B16" s="193" t="s">
        <v>14</v>
      </c>
      <c r="C16" s="195" t="s">
        <v>15</v>
      </c>
      <c r="D16" s="196"/>
      <c r="E16" s="11" t="s">
        <v>5</v>
      </c>
      <c r="F16" s="41">
        <v>43000</v>
      </c>
      <c r="G16" s="138"/>
      <c r="H16" s="8"/>
    </row>
    <row r="17" spans="1:16" ht="15" x14ac:dyDescent="0.25">
      <c r="A17" s="1"/>
      <c r="B17" s="194"/>
      <c r="C17" s="197"/>
      <c r="D17" s="198"/>
      <c r="E17" s="11" t="s">
        <v>16</v>
      </c>
      <c r="F17" s="41">
        <v>45735360.829999998</v>
      </c>
      <c r="H17" s="8"/>
    </row>
    <row r="18" spans="1:16" ht="15" x14ac:dyDescent="0.25">
      <c r="A18" s="1"/>
      <c r="B18" s="11" t="s">
        <v>17</v>
      </c>
      <c r="C18" s="180" t="s">
        <v>18</v>
      </c>
      <c r="D18" s="181"/>
      <c r="E18" s="11" t="s">
        <v>19</v>
      </c>
      <c r="F18" s="41">
        <v>188184911.72</v>
      </c>
      <c r="H18" s="8"/>
    </row>
    <row r="19" spans="1:16" ht="30" x14ac:dyDescent="0.25">
      <c r="A19" s="1"/>
      <c r="B19" s="11" t="s">
        <v>20</v>
      </c>
      <c r="C19" s="180" t="s">
        <v>21</v>
      </c>
      <c r="D19" s="181"/>
      <c r="E19" s="11" t="s">
        <v>22</v>
      </c>
      <c r="F19" s="41">
        <v>165318.01999999999</v>
      </c>
      <c r="H19" s="8"/>
    </row>
    <row r="20" spans="1:16" ht="30" x14ac:dyDescent="0.25">
      <c r="A20" s="1"/>
      <c r="B20" s="11" t="s">
        <v>23</v>
      </c>
      <c r="C20" s="180" t="s">
        <v>24</v>
      </c>
      <c r="D20" s="181"/>
      <c r="E20" s="11" t="s">
        <v>25</v>
      </c>
      <c r="F20" s="41">
        <v>65762113.75</v>
      </c>
      <c r="H20" s="8"/>
    </row>
    <row r="21" spans="1:16" ht="15" x14ac:dyDescent="0.25">
      <c r="A21" s="1"/>
      <c r="B21" s="12"/>
      <c r="C21" s="12"/>
      <c r="D21"/>
      <c r="E21"/>
      <c r="F21" s="42"/>
      <c r="H21" s="8"/>
    </row>
    <row r="22" spans="1:16" ht="15" x14ac:dyDescent="0.25">
      <c r="A22" s="1"/>
      <c r="B22" s="73" t="s">
        <v>26</v>
      </c>
      <c r="C22" s="73"/>
      <c r="D22" s="74"/>
      <c r="E22" s="74"/>
      <c r="F22" s="87">
        <f>SUM(F25:F31)</f>
        <v>33629919.439999998</v>
      </c>
      <c r="G22" s="22"/>
      <c r="H22" s="2" t="s">
        <v>342</v>
      </c>
    </row>
    <row r="23" spans="1:16" ht="15" x14ac:dyDescent="0.25">
      <c r="A23" s="1"/>
      <c r="B23"/>
      <c r="C23"/>
      <c r="D23"/>
      <c r="E23"/>
      <c r="F23" s="42"/>
      <c r="G23" s="21"/>
      <c r="H23" s="8" t="s">
        <v>320</v>
      </c>
    </row>
    <row r="24" spans="1:16" ht="18.75" x14ac:dyDescent="0.25">
      <c r="A24" s="1"/>
      <c r="B24" s="76" t="s">
        <v>10</v>
      </c>
      <c r="C24" s="182" t="s">
        <v>11</v>
      </c>
      <c r="D24" s="183"/>
      <c r="E24" s="76" t="s">
        <v>27</v>
      </c>
      <c r="F24" s="77" t="s">
        <v>13</v>
      </c>
      <c r="H24" s="8"/>
    </row>
    <row r="25" spans="1:16" ht="15" x14ac:dyDescent="0.25">
      <c r="A25" s="1"/>
      <c r="B25" s="124" t="s">
        <v>189</v>
      </c>
      <c r="C25" s="199" t="s">
        <v>190</v>
      </c>
      <c r="D25" s="200"/>
      <c r="E25" s="116" t="s">
        <v>270</v>
      </c>
      <c r="F25" s="140">
        <v>22327224.309999999</v>
      </c>
      <c r="H25" s="8"/>
    </row>
    <row r="26" spans="1:16" ht="15" x14ac:dyDescent="0.25">
      <c r="A26" s="1"/>
      <c r="B26" s="186" t="s">
        <v>193</v>
      </c>
      <c r="C26" s="173" t="s">
        <v>29</v>
      </c>
      <c r="D26" s="174"/>
      <c r="E26" s="116" t="s">
        <v>270</v>
      </c>
      <c r="F26" s="140">
        <v>104944.37</v>
      </c>
      <c r="H26" s="8" t="s">
        <v>205</v>
      </c>
      <c r="L26" s="2" t="s">
        <v>309</v>
      </c>
      <c r="O26" s="2" t="s">
        <v>310</v>
      </c>
    </row>
    <row r="27" spans="1:16" ht="15" x14ac:dyDescent="0.25">
      <c r="A27" s="1"/>
      <c r="B27" s="185"/>
      <c r="C27" s="173" t="s">
        <v>30</v>
      </c>
      <c r="D27" s="174"/>
      <c r="E27" s="116" t="s">
        <v>270</v>
      </c>
      <c r="F27" s="140">
        <v>973005.11</v>
      </c>
      <c r="H27" s="8" t="s">
        <v>204</v>
      </c>
      <c r="K27" s="2" t="s">
        <v>311</v>
      </c>
      <c r="O27" s="2" t="s">
        <v>311</v>
      </c>
      <c r="P27" s="2">
        <v>21179702.600000001</v>
      </c>
    </row>
    <row r="28" spans="1:16" ht="30" hidden="1" customHeight="1" x14ac:dyDescent="0.4">
      <c r="A28" s="1"/>
      <c r="B28" s="124" t="s">
        <v>31</v>
      </c>
      <c r="C28" s="173" t="s">
        <v>32</v>
      </c>
      <c r="D28" s="174"/>
      <c r="E28" s="117" t="s">
        <v>271</v>
      </c>
      <c r="F28" s="140">
        <v>0</v>
      </c>
      <c r="G28" s="21"/>
      <c r="H28" s="8" t="s">
        <v>206</v>
      </c>
      <c r="K28" s="2" t="s">
        <v>312</v>
      </c>
      <c r="M28" s="22"/>
      <c r="O28" s="2" t="s">
        <v>312</v>
      </c>
      <c r="P28" s="2">
        <v>89170974.900000021</v>
      </c>
    </row>
    <row r="29" spans="1:16" ht="15" x14ac:dyDescent="0.25">
      <c r="A29" s="1"/>
      <c r="B29" s="184" t="s">
        <v>191</v>
      </c>
      <c r="C29" s="173" t="s">
        <v>28</v>
      </c>
      <c r="D29" s="174"/>
      <c r="E29" s="117" t="s">
        <v>271</v>
      </c>
      <c r="F29" s="140"/>
      <c r="H29" s="8"/>
      <c r="K29" s="2" t="s">
        <v>313</v>
      </c>
      <c r="M29" s="22">
        <v>8899247.1300000008</v>
      </c>
      <c r="N29" s="2" t="s">
        <v>318</v>
      </c>
      <c r="O29" s="2" t="s">
        <v>314</v>
      </c>
      <c r="P29" s="2">
        <v>1665662</v>
      </c>
    </row>
    <row r="30" spans="1:16" ht="15" x14ac:dyDescent="0.25">
      <c r="A30" s="1"/>
      <c r="B30" s="185"/>
      <c r="C30" s="173" t="s">
        <v>192</v>
      </c>
      <c r="D30" s="174"/>
      <c r="E30" s="117" t="s">
        <v>271</v>
      </c>
      <c r="F30" s="140">
        <v>8947074.9299999997</v>
      </c>
      <c r="H30" s="8" t="s">
        <v>203</v>
      </c>
      <c r="K30" s="2" t="s">
        <v>314</v>
      </c>
      <c r="M30" s="22">
        <v>2621147.6800000002</v>
      </c>
      <c r="O30" s="2" t="s">
        <v>309</v>
      </c>
      <c r="P30" s="2">
        <v>34820624.229999997</v>
      </c>
    </row>
    <row r="31" spans="1:16" ht="24.95" customHeight="1" x14ac:dyDescent="0.25">
      <c r="A31" s="1"/>
      <c r="B31" s="124" t="s">
        <v>33</v>
      </c>
      <c r="C31" s="173" t="s">
        <v>34</v>
      </c>
      <c r="D31" s="174"/>
      <c r="E31" s="116" t="s">
        <v>270</v>
      </c>
      <c r="F31" s="140">
        <v>1277670.72</v>
      </c>
      <c r="H31" s="8" t="s">
        <v>202</v>
      </c>
      <c r="K31" s="2" t="s">
        <v>315</v>
      </c>
      <c r="M31" s="22">
        <v>973005.11</v>
      </c>
      <c r="N31" s="2" t="s">
        <v>318</v>
      </c>
      <c r="O31" s="2" t="s">
        <v>74</v>
      </c>
      <c r="P31" s="2">
        <v>146836963.73000002</v>
      </c>
    </row>
    <row r="32" spans="1:16" ht="15" x14ac:dyDescent="0.25">
      <c r="A32" s="1"/>
      <c r="B32" s="14"/>
      <c r="C32"/>
      <c r="D32"/>
      <c r="E32"/>
      <c r="F32" s="42"/>
      <c r="G32" s="8"/>
      <c r="K32" s="2" t="s">
        <v>316</v>
      </c>
      <c r="M32" s="139">
        <v>22327224.309999999</v>
      </c>
      <c r="N32" s="2" t="s">
        <v>318</v>
      </c>
    </row>
    <row r="33" spans="1:13" ht="15" x14ac:dyDescent="0.25">
      <c r="A33" s="1"/>
      <c r="B33" s="73" t="s">
        <v>272</v>
      </c>
      <c r="C33" s="73"/>
      <c r="D33" s="74"/>
      <c r="E33" s="74"/>
      <c r="F33" s="75">
        <f>SUM(F36:F59)</f>
        <v>57749852.270000003</v>
      </c>
      <c r="K33" s="2" t="s">
        <v>317</v>
      </c>
      <c r="M33" s="22">
        <v>34820624.229999997</v>
      </c>
    </row>
    <row r="34" spans="1:13" ht="15" x14ac:dyDescent="0.25">
      <c r="A34" s="1"/>
      <c r="B34" s="7"/>
      <c r="C34" s="7"/>
      <c r="D34"/>
      <c r="E34"/>
      <c r="F34" s="43"/>
      <c r="G34" s="8"/>
      <c r="M34" s="22"/>
    </row>
    <row r="35" spans="1:13" ht="18.75" x14ac:dyDescent="0.25">
      <c r="A35" s="1"/>
      <c r="B35" s="76" t="s">
        <v>10</v>
      </c>
      <c r="C35" s="182" t="s">
        <v>11</v>
      </c>
      <c r="D35" s="183"/>
      <c r="E35" s="76" t="s">
        <v>27</v>
      </c>
      <c r="F35" s="77" t="s">
        <v>13</v>
      </c>
      <c r="G35" s="8"/>
      <c r="H35" s="2" t="s">
        <v>229</v>
      </c>
      <c r="M35" s="21">
        <f>+M30-F31</f>
        <v>1343476.9600000002</v>
      </c>
    </row>
    <row r="36" spans="1:13" ht="15" customHeight="1" x14ac:dyDescent="0.25">
      <c r="A36" s="1"/>
      <c r="B36" s="218" t="s">
        <v>35</v>
      </c>
      <c r="C36" s="179" t="s">
        <v>36</v>
      </c>
      <c r="D36" s="179"/>
      <c r="E36" s="118"/>
      <c r="F36" s="150">
        <f>SUM(E37:E55)</f>
        <v>50769376.550000004</v>
      </c>
      <c r="G36" s="8"/>
    </row>
    <row r="37" spans="1:13" ht="15" x14ac:dyDescent="0.25">
      <c r="A37" s="1"/>
      <c r="B37" s="219"/>
      <c r="C37" s="119" t="s">
        <v>343</v>
      </c>
      <c r="D37" s="119"/>
      <c r="E37" s="29">
        <v>10218710.43</v>
      </c>
      <c r="F37" s="44"/>
      <c r="G37" s="8"/>
    </row>
    <row r="38" spans="1:13" ht="15" x14ac:dyDescent="0.25">
      <c r="A38" s="1"/>
      <c r="B38" s="219"/>
      <c r="C38" s="119" t="s">
        <v>344</v>
      </c>
      <c r="D38" s="119"/>
      <c r="E38" s="29">
        <v>2167232.09</v>
      </c>
      <c r="F38" s="44"/>
      <c r="G38" s="8"/>
    </row>
    <row r="39" spans="1:13" ht="15" x14ac:dyDescent="0.25">
      <c r="A39" s="1"/>
      <c r="B39" s="219"/>
      <c r="C39" s="119" t="s">
        <v>325</v>
      </c>
      <c r="D39" s="119"/>
      <c r="E39" s="29">
        <v>2928452.54</v>
      </c>
      <c r="F39" s="44"/>
      <c r="G39" s="8"/>
    </row>
    <row r="40" spans="1:13" ht="15" customHeight="1" x14ac:dyDescent="0.25">
      <c r="A40" s="1"/>
      <c r="B40" s="219"/>
      <c r="C40" s="119" t="s">
        <v>207</v>
      </c>
      <c r="D40" s="119"/>
      <c r="E40" s="29">
        <v>2469494.85</v>
      </c>
      <c r="F40" s="44"/>
      <c r="G40" s="8"/>
    </row>
    <row r="41" spans="1:13" ht="15" customHeight="1" x14ac:dyDescent="0.25">
      <c r="A41" s="1"/>
      <c r="B41" s="219"/>
      <c r="C41" s="119" t="s">
        <v>326</v>
      </c>
      <c r="D41" s="119"/>
      <c r="E41" s="29">
        <v>2913514.76</v>
      </c>
      <c r="F41" s="44"/>
      <c r="G41" s="8"/>
    </row>
    <row r="42" spans="1:13" ht="15" customHeight="1" x14ac:dyDescent="0.25">
      <c r="A42" s="1"/>
      <c r="B42" s="219"/>
      <c r="C42" s="120" t="s">
        <v>208</v>
      </c>
      <c r="D42" s="121"/>
      <c r="E42" s="29">
        <v>413702.89</v>
      </c>
      <c r="F42" s="44"/>
      <c r="G42" s="8"/>
    </row>
    <row r="43" spans="1:13" ht="15" customHeight="1" x14ac:dyDescent="0.25">
      <c r="A43" s="1"/>
      <c r="B43" s="219"/>
      <c r="C43" s="120" t="s">
        <v>327</v>
      </c>
      <c r="D43" s="121"/>
      <c r="E43" s="29">
        <v>14437853.529999999</v>
      </c>
      <c r="F43" s="44"/>
      <c r="G43" s="8"/>
    </row>
    <row r="44" spans="1:13" ht="15" customHeight="1" x14ac:dyDescent="0.25">
      <c r="A44" s="1"/>
      <c r="B44" s="219"/>
      <c r="C44" s="120" t="s">
        <v>209</v>
      </c>
      <c r="D44" s="121"/>
      <c r="E44" s="29">
        <v>554524.27</v>
      </c>
      <c r="F44" s="44"/>
      <c r="G44" s="8"/>
    </row>
    <row r="45" spans="1:13" ht="15" customHeight="1" x14ac:dyDescent="0.25">
      <c r="A45" s="1"/>
      <c r="B45" s="219"/>
      <c r="C45" s="120" t="s">
        <v>328</v>
      </c>
      <c r="D45" s="121"/>
      <c r="E45" s="29">
        <v>1382969.93</v>
      </c>
      <c r="F45" s="44"/>
      <c r="G45" s="8"/>
    </row>
    <row r="46" spans="1:13" ht="15" customHeight="1" x14ac:dyDescent="0.25">
      <c r="A46" s="1"/>
      <c r="B46" s="219"/>
      <c r="C46" s="120" t="s">
        <v>329</v>
      </c>
      <c r="D46" s="121"/>
      <c r="E46" s="29">
        <v>2925734.43</v>
      </c>
      <c r="F46" s="44"/>
      <c r="G46" s="8"/>
    </row>
    <row r="47" spans="1:13" ht="15" customHeight="1" x14ac:dyDescent="0.25">
      <c r="A47" s="1"/>
      <c r="B47" s="219"/>
      <c r="C47" s="120" t="s">
        <v>330</v>
      </c>
      <c r="D47" s="121"/>
      <c r="E47" s="29">
        <v>5219024.0599999996</v>
      </c>
      <c r="F47" s="44"/>
      <c r="G47" s="8"/>
    </row>
    <row r="48" spans="1:13" ht="15" customHeight="1" x14ac:dyDescent="0.25">
      <c r="A48" s="1"/>
      <c r="B48" s="219"/>
      <c r="C48" s="120" t="s">
        <v>345</v>
      </c>
      <c r="D48" s="121"/>
      <c r="E48" s="29">
        <v>569618.56000000006</v>
      </c>
      <c r="F48" s="44"/>
      <c r="G48" s="8"/>
    </row>
    <row r="49" spans="1:10" ht="15" customHeight="1" x14ac:dyDescent="0.25">
      <c r="A49" s="1"/>
      <c r="B49" s="219"/>
      <c r="C49" s="120" t="s">
        <v>331</v>
      </c>
      <c r="D49" s="121"/>
      <c r="E49" s="29">
        <v>246042.65</v>
      </c>
      <c r="F49" s="44"/>
      <c r="G49" s="8"/>
    </row>
    <row r="50" spans="1:10" ht="15" customHeight="1" x14ac:dyDescent="0.25">
      <c r="A50" s="1"/>
      <c r="B50" s="219"/>
      <c r="C50" s="120" t="s">
        <v>346</v>
      </c>
      <c r="D50" s="121"/>
      <c r="E50" s="29">
        <v>80670.070000000007</v>
      </c>
      <c r="F50" s="44"/>
      <c r="G50" s="8"/>
    </row>
    <row r="51" spans="1:10" ht="15" customHeight="1" x14ac:dyDescent="0.25">
      <c r="A51" s="1"/>
      <c r="B51" s="219"/>
      <c r="C51" s="120" t="s">
        <v>347</v>
      </c>
      <c r="D51" s="121"/>
      <c r="E51" s="29">
        <v>657674.23</v>
      </c>
      <c r="F51" s="44"/>
      <c r="G51" s="8"/>
    </row>
    <row r="52" spans="1:10" ht="15" customHeight="1" x14ac:dyDescent="0.25">
      <c r="A52" s="1"/>
      <c r="B52" s="219"/>
      <c r="C52" s="120" t="s">
        <v>348</v>
      </c>
      <c r="D52" s="121"/>
      <c r="E52" s="29">
        <v>1497779.8</v>
      </c>
      <c r="F52" s="44"/>
      <c r="G52" s="8"/>
    </row>
    <row r="53" spans="1:10" ht="15" customHeight="1" x14ac:dyDescent="0.25">
      <c r="A53" s="1"/>
      <c r="B53" s="219"/>
      <c r="C53" s="120" t="s">
        <v>349</v>
      </c>
      <c r="D53" s="121"/>
      <c r="E53" s="29">
        <v>797330.75</v>
      </c>
      <c r="F53" s="44"/>
      <c r="G53" s="8"/>
    </row>
    <row r="54" spans="1:10" ht="15" customHeight="1" x14ac:dyDescent="0.25">
      <c r="A54" s="1"/>
      <c r="B54" s="219"/>
      <c r="C54" s="120" t="s">
        <v>350</v>
      </c>
      <c r="D54" s="121"/>
      <c r="E54" s="29">
        <v>751803.86</v>
      </c>
      <c r="F54" s="44"/>
      <c r="G54" s="8"/>
    </row>
    <row r="55" spans="1:10" ht="15" customHeight="1" x14ac:dyDescent="0.25">
      <c r="A55" s="1"/>
      <c r="B55" s="219"/>
      <c r="C55" s="120" t="s">
        <v>351</v>
      </c>
      <c r="D55" s="121"/>
      <c r="E55" s="29">
        <v>537242.85</v>
      </c>
      <c r="F55" s="44"/>
      <c r="G55" s="8"/>
    </row>
    <row r="56" spans="1:10" ht="15" customHeight="1" x14ac:dyDescent="0.25">
      <c r="A56" s="1"/>
      <c r="B56" s="220"/>
      <c r="C56" s="120"/>
      <c r="D56" s="121"/>
      <c r="E56" s="29"/>
      <c r="F56" s="44"/>
      <c r="G56" s="8"/>
    </row>
    <row r="57" spans="1:10" ht="15" hidden="1" customHeight="1" x14ac:dyDescent="0.25">
      <c r="A57" s="1"/>
      <c r="B57" s="122"/>
      <c r="C57" s="120"/>
      <c r="D57" s="121"/>
      <c r="E57" s="29"/>
      <c r="F57" s="45"/>
      <c r="G57" s="8"/>
    </row>
    <row r="58" spans="1:10" s="148" customFormat="1" ht="16.5" customHeight="1" x14ac:dyDescent="0.25">
      <c r="A58" s="145"/>
      <c r="B58" s="221" t="s">
        <v>332</v>
      </c>
      <c r="C58" s="222"/>
      <c r="D58" s="223"/>
      <c r="E58" s="146"/>
      <c r="F58" s="151">
        <v>6980475.7199999997</v>
      </c>
      <c r="G58" s="147"/>
      <c r="J58" s="149"/>
    </row>
    <row r="59" spans="1:10" s="148" customFormat="1" ht="16.5" customHeight="1" x14ac:dyDescent="0.25">
      <c r="A59" s="145"/>
      <c r="B59" s="221" t="s">
        <v>333</v>
      </c>
      <c r="C59" s="222"/>
      <c r="D59" s="223"/>
      <c r="E59" s="146"/>
      <c r="F59" s="151">
        <v>0</v>
      </c>
      <c r="G59" s="147"/>
      <c r="J59" s="149"/>
    </row>
    <row r="60" spans="1:10" ht="15" x14ac:dyDescent="0.25">
      <c r="A60" s="1"/>
      <c r="B60"/>
      <c r="C60"/>
      <c r="D60"/>
      <c r="E60"/>
      <c r="F60" s="42"/>
      <c r="G60" s="8"/>
    </row>
    <row r="61" spans="1:10" ht="15" x14ac:dyDescent="0.25">
      <c r="A61" s="1"/>
      <c r="B61" s="73" t="s">
        <v>273</v>
      </c>
      <c r="C61" s="73"/>
      <c r="D61" s="74"/>
      <c r="E61" s="74"/>
      <c r="F61" s="75">
        <f>SUM(F64)</f>
        <v>0</v>
      </c>
      <c r="H61" s="2" t="s">
        <v>210</v>
      </c>
    </row>
    <row r="62" spans="1:10" ht="15" customHeight="1" x14ac:dyDescent="0.25">
      <c r="A62" s="1"/>
      <c r="B62" s="7"/>
      <c r="C62" s="7"/>
      <c r="D62"/>
      <c r="E62"/>
      <c r="F62" s="43"/>
      <c r="H62" s="8"/>
    </row>
    <row r="63" spans="1:10" ht="18.75" x14ac:dyDescent="0.25">
      <c r="A63" s="1"/>
      <c r="B63" s="76" t="s">
        <v>10</v>
      </c>
      <c r="C63" s="182" t="s">
        <v>11</v>
      </c>
      <c r="D63" s="183"/>
      <c r="E63" s="76" t="s">
        <v>37</v>
      </c>
      <c r="F63" s="77" t="s">
        <v>13</v>
      </c>
      <c r="H63" s="10"/>
    </row>
    <row r="64" spans="1:10" ht="15" x14ac:dyDescent="0.25">
      <c r="A64" s="1"/>
      <c r="B64" s="11" t="s">
        <v>38</v>
      </c>
      <c r="C64" s="180" t="s">
        <v>39</v>
      </c>
      <c r="D64" s="181"/>
      <c r="E64" s="122" t="s">
        <v>40</v>
      </c>
      <c r="F64" s="46">
        <v>0</v>
      </c>
      <c r="H64" s="10" t="s">
        <v>211</v>
      </c>
    </row>
    <row r="65" spans="1:10" ht="15" x14ac:dyDescent="0.25">
      <c r="A65" s="1"/>
      <c r="B65"/>
      <c r="C65"/>
      <c r="D65"/>
      <c r="E65"/>
      <c r="F65" s="42"/>
      <c r="H65" s="8"/>
    </row>
    <row r="66" spans="1:10" ht="15" x14ac:dyDescent="0.25">
      <c r="A66" s="1"/>
      <c r="B66" s="73" t="s">
        <v>41</v>
      </c>
      <c r="C66" s="73"/>
      <c r="D66" s="74"/>
      <c r="E66" s="74"/>
      <c r="F66" s="87">
        <f>SUM(F69)</f>
        <v>0</v>
      </c>
    </row>
    <row r="67" spans="1:10" ht="15" x14ac:dyDescent="0.25">
      <c r="A67" s="1"/>
      <c r="B67" s="7"/>
      <c r="C67"/>
      <c r="D67"/>
      <c r="E67"/>
      <c r="F67" s="43"/>
      <c r="H67" s="8"/>
    </row>
    <row r="68" spans="1:10" ht="18.75" x14ac:dyDescent="0.25">
      <c r="A68" s="1"/>
      <c r="B68" s="76" t="s">
        <v>10</v>
      </c>
      <c r="C68" s="182" t="s">
        <v>11</v>
      </c>
      <c r="D68" s="183"/>
      <c r="E68" s="76" t="s">
        <v>42</v>
      </c>
      <c r="F68" s="88" t="s">
        <v>13</v>
      </c>
      <c r="H68" s="8"/>
    </row>
    <row r="69" spans="1:10" ht="30" customHeight="1" x14ac:dyDescent="0.25">
      <c r="A69" s="1"/>
      <c r="B69" s="11" t="s">
        <v>43</v>
      </c>
      <c r="C69" s="180" t="s">
        <v>44</v>
      </c>
      <c r="D69" s="181"/>
      <c r="E69" s="122" t="s">
        <v>45</v>
      </c>
      <c r="F69" s="46">
        <v>0</v>
      </c>
      <c r="I69" s="10" t="s">
        <v>212</v>
      </c>
    </row>
    <row r="70" spans="1:10" ht="15" x14ac:dyDescent="0.25">
      <c r="A70" s="1"/>
      <c r="B70"/>
      <c r="C70"/>
      <c r="D70"/>
      <c r="E70"/>
      <c r="F70" s="42"/>
      <c r="G70" s="8"/>
    </row>
    <row r="71" spans="1:10" ht="15" x14ac:dyDescent="0.25">
      <c r="A71" s="1"/>
      <c r="B71" s="73" t="s">
        <v>274</v>
      </c>
      <c r="C71" s="73"/>
      <c r="D71" s="74"/>
      <c r="E71" s="74"/>
      <c r="F71" s="87">
        <f>SUM(F74)</f>
        <v>0</v>
      </c>
    </row>
    <row r="72" spans="1:10" ht="15" x14ac:dyDescent="0.25">
      <c r="A72" s="1"/>
      <c r="B72" s="7"/>
      <c r="C72"/>
      <c r="D72"/>
      <c r="E72"/>
      <c r="F72" s="43"/>
      <c r="G72" s="8"/>
    </row>
    <row r="73" spans="1:10" ht="18.75" x14ac:dyDescent="0.25">
      <c r="A73" s="1"/>
      <c r="B73" s="76" t="s">
        <v>10</v>
      </c>
      <c r="C73" s="182" t="s">
        <v>11</v>
      </c>
      <c r="D73" s="183"/>
      <c r="E73" s="76" t="s">
        <v>42</v>
      </c>
      <c r="F73" s="88" t="s">
        <v>13</v>
      </c>
      <c r="G73" s="8"/>
    </row>
    <row r="74" spans="1:10" ht="30" customHeight="1" x14ac:dyDescent="0.25">
      <c r="A74" s="1"/>
      <c r="B74" s="11" t="s">
        <v>199</v>
      </c>
      <c r="C74" s="180" t="s">
        <v>200</v>
      </c>
      <c r="D74" s="181"/>
      <c r="E74" s="122" t="s">
        <v>201</v>
      </c>
      <c r="F74" s="46">
        <v>0</v>
      </c>
      <c r="I74" s="123" t="s">
        <v>213</v>
      </c>
    </row>
    <row r="75" spans="1:10" ht="30" customHeight="1" x14ac:dyDescent="0.25">
      <c r="A75" s="1"/>
      <c r="B75" s="227" t="s">
        <v>319</v>
      </c>
      <c r="C75" s="227"/>
      <c r="D75" s="227"/>
      <c r="E75" s="227"/>
      <c r="F75" s="227"/>
      <c r="I75" s="123"/>
    </row>
    <row r="76" spans="1:10" ht="15" x14ac:dyDescent="0.25">
      <c r="A76" s="1"/>
      <c r="B76"/>
      <c r="C76"/>
      <c r="D76"/>
      <c r="E76"/>
      <c r="F76" s="42"/>
      <c r="H76" s="8"/>
    </row>
    <row r="77" spans="1:10" ht="15" x14ac:dyDescent="0.25">
      <c r="A77" s="1"/>
      <c r="B77"/>
      <c r="C77"/>
      <c r="D77"/>
      <c r="E77"/>
      <c r="F77" s="42"/>
      <c r="H77" s="8"/>
    </row>
    <row r="78" spans="1:10" s="33" customFormat="1" ht="15.75" x14ac:dyDescent="0.25">
      <c r="A78" s="31"/>
      <c r="B78" s="78" t="s">
        <v>235</v>
      </c>
      <c r="C78" s="78"/>
      <c r="D78" s="79"/>
      <c r="E78" s="79"/>
      <c r="F78" s="85">
        <f>+F80+F88+F97-E92-E120</f>
        <v>564429010.86999989</v>
      </c>
      <c r="G78" s="80"/>
      <c r="J78" s="32"/>
    </row>
    <row r="79" spans="1:10" ht="15" x14ac:dyDescent="0.25">
      <c r="A79" s="1"/>
      <c r="B79"/>
      <c r="C79"/>
      <c r="D79"/>
      <c r="E79"/>
      <c r="F79" s="42"/>
      <c r="H79" s="8"/>
    </row>
    <row r="80" spans="1:10" ht="15" x14ac:dyDescent="0.25">
      <c r="A80" s="1"/>
      <c r="B80" s="73" t="s">
        <v>275</v>
      </c>
      <c r="C80" s="73"/>
      <c r="D80" s="74"/>
      <c r="E80" s="74"/>
      <c r="F80" s="87">
        <f>SUM(F83:F85)</f>
        <v>109412598.39</v>
      </c>
      <c r="G80" s="135"/>
    </row>
    <row r="81" spans="1:11" ht="15" x14ac:dyDescent="0.25">
      <c r="A81" s="1"/>
      <c r="B81"/>
      <c r="C81"/>
      <c r="D81"/>
      <c r="F81" s="47"/>
      <c r="G81" s="138"/>
      <c r="H81" s="8"/>
    </row>
    <row r="82" spans="1:11" ht="18.75" x14ac:dyDescent="0.25">
      <c r="A82" s="1"/>
      <c r="B82" s="76" t="s">
        <v>10</v>
      </c>
      <c r="C82" s="182" t="s">
        <v>11</v>
      </c>
      <c r="D82" s="183"/>
      <c r="E82" s="76" t="s">
        <v>27</v>
      </c>
      <c r="F82" s="77" t="s">
        <v>13</v>
      </c>
      <c r="H82" s="8" t="s">
        <v>237</v>
      </c>
    </row>
    <row r="83" spans="1:11" ht="15" customHeight="1" x14ac:dyDescent="0.25">
      <c r="A83" s="1"/>
      <c r="B83" s="11" t="s">
        <v>231</v>
      </c>
      <c r="C83" s="173" t="s">
        <v>29</v>
      </c>
      <c r="D83" s="174"/>
      <c r="E83" s="116" t="s">
        <v>270</v>
      </c>
      <c r="F83" s="46">
        <v>1665662</v>
      </c>
    </row>
    <row r="84" spans="1:11" ht="15" x14ac:dyDescent="0.25">
      <c r="A84" s="1"/>
      <c r="B84" s="11" t="s">
        <v>232</v>
      </c>
      <c r="C84" s="173" t="s">
        <v>32</v>
      </c>
      <c r="D84" s="174"/>
      <c r="E84" s="116" t="s">
        <v>270</v>
      </c>
      <c r="F84" s="46">
        <v>18912593.920000002</v>
      </c>
      <c r="H84" s="8"/>
    </row>
    <row r="85" spans="1:11" ht="15" x14ac:dyDescent="0.25">
      <c r="A85" s="1"/>
      <c r="B85" s="11" t="s">
        <v>233</v>
      </c>
      <c r="C85" s="173" t="s">
        <v>28</v>
      </c>
      <c r="D85" s="174"/>
      <c r="E85" s="116" t="s">
        <v>270</v>
      </c>
      <c r="F85" s="46">
        <v>88834342.469999999</v>
      </c>
      <c r="H85" s="8"/>
    </row>
    <row r="86" spans="1:11" ht="15" x14ac:dyDescent="0.25">
      <c r="A86" s="1"/>
      <c r="B86"/>
      <c r="C86"/>
      <c r="D86"/>
      <c r="E86"/>
      <c r="F86" s="42"/>
      <c r="H86" s="8"/>
    </row>
    <row r="87" spans="1:11" ht="15" x14ac:dyDescent="0.25">
      <c r="A87" s="1"/>
      <c r="B87"/>
      <c r="C87"/>
      <c r="D87"/>
      <c r="E87"/>
      <c r="F87" s="42"/>
      <c r="H87" s="8"/>
    </row>
    <row r="88" spans="1:11" ht="15" x14ac:dyDescent="0.25">
      <c r="A88" s="1"/>
      <c r="B88" s="73" t="s">
        <v>276</v>
      </c>
      <c r="C88" s="73"/>
      <c r="D88" s="74"/>
      <c r="E88" s="74"/>
      <c r="F88" s="87">
        <f>SUM(D91:D95)</f>
        <v>454198825.54999995</v>
      </c>
      <c r="H88" s="2" t="s">
        <v>214</v>
      </c>
    </row>
    <row r="89" spans="1:11" ht="16.899999999999999" customHeight="1" x14ac:dyDescent="0.25">
      <c r="A89" s="1"/>
      <c r="B89" s="7"/>
      <c r="C89" s="7"/>
      <c r="D89"/>
      <c r="E89"/>
      <c r="F89" s="9"/>
      <c r="H89" s="8"/>
    </row>
    <row r="90" spans="1:11" ht="37.5" x14ac:dyDescent="0.25">
      <c r="A90" s="1"/>
      <c r="B90" s="182" t="s">
        <v>46</v>
      </c>
      <c r="C90" s="183"/>
      <c r="D90" s="76" t="s">
        <v>13</v>
      </c>
      <c r="E90" s="81" t="s">
        <v>47</v>
      </c>
      <c r="F90" s="81" t="s">
        <v>48</v>
      </c>
      <c r="H90" s="15"/>
      <c r="K90" s="22"/>
    </row>
    <row r="91" spans="1:11" ht="15" x14ac:dyDescent="0.25">
      <c r="A91" s="1"/>
      <c r="B91" s="160" t="s">
        <v>49</v>
      </c>
      <c r="C91" s="161"/>
      <c r="D91" s="93">
        <v>14335121.02</v>
      </c>
      <c r="E91" s="93"/>
      <c r="F91" s="16">
        <v>10</v>
      </c>
      <c r="H91" s="8" t="s">
        <v>215</v>
      </c>
      <c r="K91" s="22">
        <v>385954830.31999999</v>
      </c>
    </row>
    <row r="92" spans="1:11" ht="15" x14ac:dyDescent="0.25">
      <c r="A92" s="1"/>
      <c r="B92" s="160" t="s">
        <v>50</v>
      </c>
      <c r="C92" s="161"/>
      <c r="D92" s="93">
        <v>50662045.380000003</v>
      </c>
      <c r="E92" s="93">
        <v>33313080.579999998</v>
      </c>
      <c r="F92" s="16">
        <v>3.33</v>
      </c>
      <c r="H92" s="8" t="s">
        <v>230</v>
      </c>
      <c r="K92" s="22">
        <f>+K91-F88</f>
        <v>-68243995.229999959</v>
      </c>
    </row>
    <row r="93" spans="1:11" ht="15" x14ac:dyDescent="0.25">
      <c r="A93" s="1"/>
      <c r="B93" s="160" t="s">
        <v>51</v>
      </c>
      <c r="C93" s="161"/>
      <c r="D93" s="93">
        <v>309962280.13</v>
      </c>
      <c r="E93" s="93"/>
      <c r="F93" s="16">
        <v>3.33</v>
      </c>
      <c r="H93" s="8" t="s">
        <v>216</v>
      </c>
      <c r="K93" s="22"/>
    </row>
    <row r="94" spans="1:11" ht="15" x14ac:dyDescent="0.25">
      <c r="A94" s="1"/>
      <c r="B94" s="160" t="s">
        <v>187</v>
      </c>
      <c r="C94" s="161"/>
      <c r="D94" s="93">
        <v>78037636.409999996</v>
      </c>
      <c r="E94" s="93"/>
      <c r="F94" s="16">
        <v>3.33</v>
      </c>
      <c r="H94" s="8" t="s">
        <v>216</v>
      </c>
    </row>
    <row r="95" spans="1:11" ht="15" x14ac:dyDescent="0.25">
      <c r="A95" s="1"/>
      <c r="B95" s="160" t="s">
        <v>352</v>
      </c>
      <c r="C95" s="161"/>
      <c r="D95" s="93">
        <v>1201742.6100000001</v>
      </c>
      <c r="E95" s="93"/>
      <c r="F95" s="16">
        <v>3.33</v>
      </c>
      <c r="H95" s="8" t="s">
        <v>334</v>
      </c>
    </row>
    <row r="96" spans="1:11" ht="15" x14ac:dyDescent="0.25">
      <c r="A96" s="1"/>
      <c r="B96" s="20"/>
      <c r="C96" s="20"/>
      <c r="D96" s="94"/>
      <c r="E96" s="94"/>
      <c r="F96" s="8"/>
      <c r="H96" s="8"/>
    </row>
    <row r="97" spans="1:10" ht="15" x14ac:dyDescent="0.25">
      <c r="A97" s="1"/>
      <c r="B97" s="73" t="s">
        <v>277</v>
      </c>
      <c r="C97" s="73"/>
      <c r="D97" s="95"/>
      <c r="E97" s="95"/>
      <c r="F97" s="75">
        <f>D117+D119</f>
        <v>91746728.540000007</v>
      </c>
    </row>
    <row r="98" spans="1:10" ht="16.899999999999999" customHeight="1" x14ac:dyDescent="0.25">
      <c r="A98" s="1"/>
      <c r="B98" s="7"/>
      <c r="C98" s="7"/>
      <c r="D98" s="86"/>
      <c r="E98" s="86"/>
      <c r="F98" s="9"/>
      <c r="H98" s="8"/>
    </row>
    <row r="99" spans="1:10" ht="36" customHeight="1" x14ac:dyDescent="0.25">
      <c r="A99" s="1"/>
      <c r="B99" s="182" t="s">
        <v>46</v>
      </c>
      <c r="C99" s="183"/>
      <c r="D99" s="96" t="s">
        <v>13</v>
      </c>
      <c r="E99" s="96" t="s">
        <v>47</v>
      </c>
      <c r="F99" s="81" t="s">
        <v>48</v>
      </c>
      <c r="H99" s="154" t="s">
        <v>217</v>
      </c>
      <c r="I99" s="154"/>
    </row>
    <row r="100" spans="1:10" s="3" customFormat="1" ht="15" x14ac:dyDescent="0.25">
      <c r="B100" s="159" t="s">
        <v>52</v>
      </c>
      <c r="C100" s="159"/>
      <c r="D100" s="97">
        <v>4030294.97</v>
      </c>
      <c r="E100" s="98">
        <v>3916001.09</v>
      </c>
      <c r="F100" s="48">
        <v>10</v>
      </c>
      <c r="G100" s="25"/>
      <c r="H100" s="8" t="s">
        <v>321</v>
      </c>
      <c r="J100" s="25"/>
    </row>
    <row r="101" spans="1:10" s="3" customFormat="1" ht="15" x14ac:dyDescent="0.25">
      <c r="B101" s="159" t="s">
        <v>53</v>
      </c>
      <c r="C101" s="159"/>
      <c r="D101" s="97">
        <v>19635.8</v>
      </c>
      <c r="E101" s="98">
        <v>19632.8</v>
      </c>
      <c r="F101" s="48">
        <v>10</v>
      </c>
      <c r="G101" s="30"/>
      <c r="H101" s="8" t="s">
        <v>322</v>
      </c>
      <c r="J101" s="25"/>
    </row>
    <row r="102" spans="1:10" s="4" customFormat="1" ht="15" x14ac:dyDescent="0.25">
      <c r="A102" s="3"/>
      <c r="B102" s="159" t="s">
        <v>54</v>
      </c>
      <c r="C102" s="159"/>
      <c r="D102" s="97">
        <v>12961011.880000001</v>
      </c>
      <c r="E102" s="98">
        <v>11460567.16</v>
      </c>
      <c r="F102" s="49">
        <v>33.33</v>
      </c>
      <c r="G102" s="141"/>
      <c r="H102" s="8"/>
      <c r="J102" s="26"/>
    </row>
    <row r="103" spans="1:10" s="5" customFormat="1" ht="15" x14ac:dyDescent="0.25">
      <c r="A103" s="4"/>
      <c r="B103" s="159" t="s">
        <v>55</v>
      </c>
      <c r="C103" s="159"/>
      <c r="D103" s="97">
        <v>1173472.29</v>
      </c>
      <c r="E103" s="98">
        <v>699802.59</v>
      </c>
      <c r="F103" s="48">
        <v>10</v>
      </c>
      <c r="G103" s="8"/>
      <c r="J103" s="27"/>
    </row>
    <row r="104" spans="1:10" ht="15" x14ac:dyDescent="0.25">
      <c r="A104" s="5"/>
      <c r="B104" s="159" t="s">
        <v>56</v>
      </c>
      <c r="C104" s="159"/>
      <c r="D104" s="97">
        <v>617471.24</v>
      </c>
      <c r="E104" s="98">
        <v>566635.98</v>
      </c>
      <c r="F104" s="49">
        <v>33.33</v>
      </c>
      <c r="G104" s="8"/>
    </row>
    <row r="105" spans="1:10" ht="15" customHeight="1" x14ac:dyDescent="0.25">
      <c r="B105" s="159" t="s">
        <v>57</v>
      </c>
      <c r="C105" s="159"/>
      <c r="D105" s="97">
        <v>509580.86</v>
      </c>
      <c r="E105" s="98">
        <v>451964.67</v>
      </c>
      <c r="F105" s="49">
        <v>33.33</v>
      </c>
      <c r="G105" s="8"/>
    </row>
    <row r="106" spans="1:10" ht="15" x14ac:dyDescent="0.25">
      <c r="B106" s="159" t="s">
        <v>58</v>
      </c>
      <c r="C106" s="159"/>
      <c r="D106" s="97">
        <v>68208</v>
      </c>
      <c r="E106" s="98">
        <v>21158.28</v>
      </c>
      <c r="F106" s="48">
        <v>20</v>
      </c>
      <c r="G106" s="8"/>
    </row>
    <row r="107" spans="1:10" ht="15" x14ac:dyDescent="0.25">
      <c r="B107" s="159" t="s">
        <v>59</v>
      </c>
      <c r="C107" s="159"/>
      <c r="D107" s="97">
        <v>4893974.29</v>
      </c>
      <c r="E107" s="98">
        <v>3990794.77</v>
      </c>
      <c r="F107" s="48">
        <v>20</v>
      </c>
      <c r="G107" s="8"/>
    </row>
    <row r="108" spans="1:10" ht="15" x14ac:dyDescent="0.25">
      <c r="B108" s="160" t="s">
        <v>60</v>
      </c>
      <c r="C108" s="161"/>
      <c r="D108" s="97">
        <v>512469.14</v>
      </c>
      <c r="E108" s="98">
        <v>508219.69</v>
      </c>
      <c r="F108" s="48">
        <v>20</v>
      </c>
      <c r="G108" s="8"/>
    </row>
    <row r="109" spans="1:10" ht="15" x14ac:dyDescent="0.25">
      <c r="B109" s="159" t="s">
        <v>61</v>
      </c>
      <c r="C109" s="159"/>
      <c r="D109" s="97">
        <v>30866151.98</v>
      </c>
      <c r="E109" s="98">
        <v>22237943.02</v>
      </c>
      <c r="F109" s="48">
        <v>25</v>
      </c>
      <c r="G109" s="8"/>
      <c r="I109" s="22"/>
    </row>
    <row r="110" spans="1:10" ht="15" x14ac:dyDescent="0.25">
      <c r="B110" s="159" t="s">
        <v>62</v>
      </c>
      <c r="C110" s="159"/>
      <c r="D110" s="98">
        <v>186086.7</v>
      </c>
      <c r="E110" s="98">
        <v>154720.71</v>
      </c>
      <c r="F110" s="48">
        <v>20</v>
      </c>
      <c r="G110" s="8"/>
      <c r="I110" s="22"/>
    </row>
    <row r="111" spans="1:10" ht="15" x14ac:dyDescent="0.25">
      <c r="B111" s="159" t="s">
        <v>63</v>
      </c>
      <c r="C111" s="159"/>
      <c r="D111" s="98">
        <v>23000</v>
      </c>
      <c r="E111" s="98">
        <v>23000</v>
      </c>
      <c r="F111" s="48">
        <v>20</v>
      </c>
      <c r="G111" s="8"/>
      <c r="I111" s="22"/>
    </row>
    <row r="112" spans="1:10" ht="15" x14ac:dyDescent="0.25">
      <c r="B112" s="159" t="s">
        <v>64</v>
      </c>
      <c r="C112" s="159"/>
      <c r="D112" s="98">
        <v>464920</v>
      </c>
      <c r="E112" s="98">
        <v>161169.21</v>
      </c>
      <c r="F112" s="48">
        <v>10</v>
      </c>
      <c r="G112" s="8"/>
      <c r="I112" s="22"/>
    </row>
    <row r="113" spans="1:10" ht="15" x14ac:dyDescent="0.25">
      <c r="B113" s="159" t="s">
        <v>65</v>
      </c>
      <c r="C113" s="159"/>
      <c r="D113" s="98">
        <v>4778385.17</v>
      </c>
      <c r="E113" s="98">
        <v>2831807.89</v>
      </c>
      <c r="F113" s="48">
        <v>10</v>
      </c>
      <c r="G113" s="8"/>
    </row>
    <row r="114" spans="1:10" ht="15" x14ac:dyDescent="0.25">
      <c r="B114" s="159" t="s">
        <v>66</v>
      </c>
      <c r="C114" s="159"/>
      <c r="D114" s="98">
        <v>139493.64000000001</v>
      </c>
      <c r="E114" s="98">
        <v>70286.2</v>
      </c>
      <c r="F114" s="48">
        <v>10</v>
      </c>
      <c r="G114" s="8"/>
    </row>
    <row r="115" spans="1:10" ht="15" x14ac:dyDescent="0.25">
      <c r="B115" s="159" t="s">
        <v>67</v>
      </c>
      <c r="C115" s="159"/>
      <c r="D115" s="98">
        <v>430372.85</v>
      </c>
      <c r="E115" s="98">
        <v>333911.42</v>
      </c>
      <c r="F115" s="48">
        <v>10</v>
      </c>
      <c r="G115" s="8"/>
    </row>
    <row r="116" spans="1:10" ht="15" customHeight="1" x14ac:dyDescent="0.25">
      <c r="B116" s="159" t="s">
        <v>68</v>
      </c>
      <c r="C116" s="159"/>
      <c r="D116" s="98">
        <v>27872766.84</v>
      </c>
      <c r="E116" s="98">
        <v>9664243.5099999998</v>
      </c>
      <c r="F116" s="48">
        <v>10</v>
      </c>
      <c r="G116" s="8"/>
    </row>
    <row r="117" spans="1:10" ht="15" x14ac:dyDescent="0.25">
      <c r="B117" s="157" t="s">
        <v>69</v>
      </c>
      <c r="C117" s="158"/>
      <c r="D117" s="99">
        <f>SUM(D100:D116)</f>
        <v>89547295.650000006</v>
      </c>
      <c r="E117" s="99">
        <f>SUM(E100:E116)</f>
        <v>57111858.99000001</v>
      </c>
      <c r="F117" s="16"/>
      <c r="G117" s="8"/>
    </row>
    <row r="118" spans="1:10" ht="15" x14ac:dyDescent="0.25">
      <c r="B118" s="160" t="s">
        <v>70</v>
      </c>
      <c r="C118" s="161"/>
      <c r="D118" s="93">
        <v>2199432.89</v>
      </c>
      <c r="E118" s="93">
        <v>504202.04</v>
      </c>
      <c r="F118" s="16">
        <v>0</v>
      </c>
      <c r="G118" s="8"/>
    </row>
    <row r="119" spans="1:10" ht="15" x14ac:dyDescent="0.25">
      <c r="B119" s="157" t="s">
        <v>71</v>
      </c>
      <c r="C119" s="158"/>
      <c r="D119" s="100">
        <f>+D118</f>
        <v>2199432.89</v>
      </c>
      <c r="E119" s="100">
        <f>SUM(E118)</f>
        <v>504202.04</v>
      </c>
      <c r="F119" s="16"/>
      <c r="G119" s="8"/>
    </row>
    <row r="120" spans="1:10" ht="15" x14ac:dyDescent="0.25">
      <c r="B120" s="208" t="s">
        <v>72</v>
      </c>
      <c r="C120" s="209"/>
      <c r="D120" s="101">
        <f>D117+D119</f>
        <v>91746728.540000007</v>
      </c>
      <c r="E120" s="101">
        <f>E117+E119</f>
        <v>57616061.030000009</v>
      </c>
      <c r="F120" s="17"/>
      <c r="G120" s="9"/>
    </row>
    <row r="121" spans="1:10" ht="15" x14ac:dyDescent="0.25">
      <c r="B121"/>
      <c r="C121"/>
      <c r="D121"/>
      <c r="E121"/>
      <c r="F121" s="8"/>
      <c r="G121" s="8"/>
    </row>
    <row r="122" spans="1:10" s="40" customFormat="1" ht="21.75" customHeight="1" x14ac:dyDescent="0.25">
      <c r="A122" s="37"/>
      <c r="B122" s="70" t="s">
        <v>238</v>
      </c>
      <c r="C122" s="70"/>
      <c r="D122" s="71"/>
      <c r="E122" s="71"/>
      <c r="F122" s="72"/>
      <c r="G122" s="84">
        <f>SUM(G126:G133)</f>
        <v>60970713.57</v>
      </c>
      <c r="H122" s="38"/>
      <c r="I122" s="39"/>
      <c r="J122" s="38"/>
    </row>
    <row r="123" spans="1:10" ht="12" customHeight="1" x14ac:dyDescent="0.3">
      <c r="B123" s="18"/>
      <c r="C123"/>
      <c r="D123"/>
      <c r="E123"/>
      <c r="F123" s="8"/>
      <c r="H123" s="9" t="s">
        <v>218</v>
      </c>
    </row>
    <row r="124" spans="1:10" ht="15" customHeight="1" x14ac:dyDescent="0.3">
      <c r="B124" s="162" t="s">
        <v>46</v>
      </c>
      <c r="C124" s="163" t="s">
        <v>73</v>
      </c>
      <c r="D124" s="163"/>
      <c r="E124" s="163"/>
      <c r="F124" s="163"/>
      <c r="G124" s="207" t="s">
        <v>74</v>
      </c>
    </row>
    <row r="125" spans="1:10" ht="18.75" x14ac:dyDescent="0.3">
      <c r="B125" s="162"/>
      <c r="C125" s="82" t="s">
        <v>75</v>
      </c>
      <c r="D125" s="82" t="s">
        <v>76</v>
      </c>
      <c r="E125" s="82" t="s">
        <v>77</v>
      </c>
      <c r="F125" s="83" t="s">
        <v>78</v>
      </c>
      <c r="G125" s="207"/>
    </row>
    <row r="126" spans="1:10" ht="15" x14ac:dyDescent="0.25">
      <c r="B126" s="11" t="s">
        <v>79</v>
      </c>
      <c r="C126" s="50">
        <v>0</v>
      </c>
      <c r="D126" s="50">
        <v>0</v>
      </c>
      <c r="E126" s="50">
        <v>0</v>
      </c>
      <c r="F126" s="50">
        <v>0</v>
      </c>
      <c r="G126" s="51">
        <f t="shared" ref="G126:G133" si="0">SUM(C126:F126)</f>
        <v>0</v>
      </c>
    </row>
    <row r="127" spans="1:10" ht="15" x14ac:dyDescent="0.25">
      <c r="B127" s="13" t="s">
        <v>80</v>
      </c>
      <c r="C127" s="52">
        <v>5138713.12</v>
      </c>
      <c r="D127" s="52">
        <v>0</v>
      </c>
      <c r="E127" s="52">
        <v>0</v>
      </c>
      <c r="F127" s="52">
        <v>0</v>
      </c>
      <c r="G127" s="51">
        <f t="shared" si="0"/>
        <v>5138713.12</v>
      </c>
    </row>
    <row r="128" spans="1:10" ht="15" x14ac:dyDescent="0.25">
      <c r="B128" s="13" t="s">
        <v>194</v>
      </c>
      <c r="C128" s="52">
        <v>0</v>
      </c>
      <c r="D128" s="52">
        <v>0</v>
      </c>
      <c r="E128" s="52">
        <v>0</v>
      </c>
      <c r="F128" s="52">
        <v>0</v>
      </c>
      <c r="G128" s="52">
        <f t="shared" si="0"/>
        <v>0</v>
      </c>
    </row>
    <row r="129" spans="2:10" ht="15" x14ac:dyDescent="0.25">
      <c r="B129" s="13" t="s">
        <v>195</v>
      </c>
      <c r="C129" s="52">
        <v>922367.46</v>
      </c>
      <c r="D129" s="52">
        <v>0</v>
      </c>
      <c r="E129" s="52">
        <v>0</v>
      </c>
      <c r="F129" s="52">
        <v>0</v>
      </c>
      <c r="G129" s="52">
        <f t="shared" si="0"/>
        <v>922367.46</v>
      </c>
    </row>
    <row r="130" spans="2:10" ht="15" x14ac:dyDescent="0.25">
      <c r="B130" s="13" t="s">
        <v>81</v>
      </c>
      <c r="C130" s="52">
        <v>2911374.11</v>
      </c>
      <c r="D130" s="52">
        <v>0</v>
      </c>
      <c r="E130" s="52">
        <v>0</v>
      </c>
      <c r="F130" s="52">
        <v>0</v>
      </c>
      <c r="G130" s="51">
        <f t="shared" si="0"/>
        <v>2911374.11</v>
      </c>
    </row>
    <row r="131" spans="2:10" ht="15" x14ac:dyDescent="0.25">
      <c r="B131" s="13" t="s">
        <v>239</v>
      </c>
      <c r="C131" s="52">
        <v>5828877.0899999999</v>
      </c>
      <c r="D131" s="52">
        <v>0</v>
      </c>
      <c r="E131" s="52">
        <v>0</v>
      </c>
      <c r="F131" s="52">
        <v>0</v>
      </c>
      <c r="G131" s="51">
        <f t="shared" si="0"/>
        <v>5828877.0899999999</v>
      </c>
    </row>
    <row r="132" spans="2:10" ht="15" x14ac:dyDescent="0.25">
      <c r="B132" s="13" t="s">
        <v>82</v>
      </c>
      <c r="C132" s="52">
        <f>85815.15+43286842.11-F132</f>
        <v>43207390.280000001</v>
      </c>
      <c r="D132" s="52">
        <v>0</v>
      </c>
      <c r="E132" s="52">
        <v>0</v>
      </c>
      <c r="F132" s="52">
        <v>165266.98000000001</v>
      </c>
      <c r="G132" s="51">
        <f t="shared" si="0"/>
        <v>43372657.259999998</v>
      </c>
    </row>
    <row r="133" spans="2:10" ht="15" customHeight="1" x14ac:dyDescent="0.25">
      <c r="B133" s="13" t="s">
        <v>83</v>
      </c>
      <c r="C133" s="52">
        <v>0</v>
      </c>
      <c r="D133" s="52">
        <v>2796724.53</v>
      </c>
      <c r="E133" s="52">
        <v>0</v>
      </c>
      <c r="F133" s="52">
        <v>0</v>
      </c>
      <c r="G133" s="51">
        <f t="shared" si="0"/>
        <v>2796724.53</v>
      </c>
      <c r="H133" s="2" t="s">
        <v>240</v>
      </c>
    </row>
    <row r="134" spans="2:10" ht="15" x14ac:dyDescent="0.25">
      <c r="B134"/>
      <c r="C134"/>
      <c r="D134"/>
      <c r="E134"/>
      <c r="F134" s="8"/>
      <c r="G134" s="8"/>
    </row>
    <row r="135" spans="2:10" ht="15.75" thickBot="1" x14ac:dyDescent="0.3">
      <c r="B135"/>
      <c r="C135"/>
      <c r="D135"/>
      <c r="E135"/>
      <c r="F135" s="8"/>
      <c r="G135" s="8"/>
    </row>
    <row r="136" spans="2:10" s="113" customFormat="1" ht="30" customHeight="1" thickBot="1" x14ac:dyDescent="0.3">
      <c r="B136" s="190" t="s">
        <v>3</v>
      </c>
      <c r="C136" s="191"/>
      <c r="D136" s="191"/>
      <c r="E136" s="191"/>
      <c r="F136" s="191"/>
      <c r="G136" s="192"/>
      <c r="J136" s="114"/>
    </row>
    <row r="137" spans="2:10" x14ac:dyDescent="0.25">
      <c r="B137" s="19"/>
      <c r="C137" s="19"/>
      <c r="D137" s="19"/>
    </row>
    <row r="138" spans="2:10" ht="15.75" x14ac:dyDescent="0.25">
      <c r="B138" s="90" t="s">
        <v>84</v>
      </c>
      <c r="C138" s="90"/>
      <c r="D138" s="91"/>
      <c r="E138" s="91"/>
      <c r="F138" s="92">
        <f>SUM(E139:E141)</f>
        <v>21742813.169999998</v>
      </c>
      <c r="G138" s="47"/>
    </row>
    <row r="139" spans="2:10" ht="15" x14ac:dyDescent="0.25">
      <c r="B139" s="43" t="s">
        <v>85</v>
      </c>
      <c r="C139" s="43"/>
      <c r="D139" s="43"/>
      <c r="E139" s="43">
        <v>19509776.309999999</v>
      </c>
      <c r="F139" s="43"/>
      <c r="G139" s="47"/>
    </row>
    <row r="140" spans="2:10" ht="15" x14ac:dyDescent="0.25">
      <c r="B140" s="43" t="s">
        <v>188</v>
      </c>
      <c r="C140" s="43"/>
      <c r="D140" s="43"/>
      <c r="E140" s="43">
        <v>0</v>
      </c>
      <c r="F140" s="43"/>
      <c r="G140" s="47"/>
    </row>
    <row r="141" spans="2:10" ht="15" x14ac:dyDescent="0.25">
      <c r="B141" s="43" t="s">
        <v>254</v>
      </c>
      <c r="C141" s="43"/>
      <c r="D141" s="43"/>
      <c r="E141" s="43">
        <f>+D142+D143+D144+D145</f>
        <v>2233036.86</v>
      </c>
      <c r="F141" s="42"/>
      <c r="G141" s="47"/>
      <c r="H141" s="155" t="s">
        <v>241</v>
      </c>
    </row>
    <row r="142" spans="2:10" ht="15" x14ac:dyDescent="0.25">
      <c r="B142" s="89" t="s">
        <v>86</v>
      </c>
      <c r="C142" s="42"/>
      <c r="D142" s="42">
        <v>148886</v>
      </c>
      <c r="E142" s="42"/>
      <c r="F142" s="42"/>
      <c r="G142" s="47"/>
      <c r="H142" s="155"/>
    </row>
    <row r="143" spans="2:10" ht="15" x14ac:dyDescent="0.25">
      <c r="B143" s="89" t="s">
        <v>87</v>
      </c>
      <c r="C143" s="42"/>
      <c r="D143" s="42">
        <v>180534</v>
      </c>
      <c r="E143" s="42"/>
      <c r="F143" s="42"/>
      <c r="G143" s="47"/>
      <c r="H143" s="155"/>
    </row>
    <row r="144" spans="2:10" ht="15" x14ac:dyDescent="0.25">
      <c r="B144" s="89" t="s">
        <v>88</v>
      </c>
      <c r="C144" s="42"/>
      <c r="D144" s="42">
        <v>1785086.52</v>
      </c>
      <c r="E144" s="42"/>
      <c r="F144" s="42"/>
      <c r="G144" s="47"/>
      <c r="H144" s="155"/>
    </row>
    <row r="145" spans="2:9" ht="15" x14ac:dyDescent="0.25">
      <c r="B145" s="89" t="s">
        <v>89</v>
      </c>
      <c r="C145" s="42"/>
      <c r="D145" s="53">
        <v>118530.34</v>
      </c>
      <c r="E145" s="42"/>
      <c r="F145" s="42"/>
      <c r="G145" s="47"/>
      <c r="H145" s="155"/>
    </row>
    <row r="146" spans="2:9" ht="7.5" customHeight="1" x14ac:dyDescent="0.25">
      <c r="B146" s="42"/>
      <c r="C146" s="42"/>
      <c r="D146" s="42"/>
      <c r="E146" s="42"/>
      <c r="F146" s="42"/>
      <c r="G146" s="47"/>
    </row>
    <row r="147" spans="2:9" ht="15.75" x14ac:dyDescent="0.25">
      <c r="B147" s="90" t="s">
        <v>90</v>
      </c>
      <c r="C147" s="91"/>
      <c r="D147" s="91"/>
      <c r="E147" s="91"/>
      <c r="F147" s="92">
        <f>SUM(E148:E153)</f>
        <v>525223873.64999998</v>
      </c>
      <c r="G147" s="47"/>
    </row>
    <row r="148" spans="2:9" ht="15" x14ac:dyDescent="0.25">
      <c r="B148" s="43" t="s">
        <v>252</v>
      </c>
      <c r="C148" s="43"/>
      <c r="D148" s="43">
        <v>202737122.34999999</v>
      </c>
      <c r="E148" s="43">
        <f>+D148</f>
        <v>202737122.34999999</v>
      </c>
      <c r="F148" s="42"/>
      <c r="G148" s="47"/>
    </row>
    <row r="149" spans="2:9" ht="11.25" customHeight="1" x14ac:dyDescent="0.25">
      <c r="B149" s="43"/>
      <c r="C149" s="43"/>
      <c r="D149" s="43"/>
      <c r="E149" s="43"/>
      <c r="F149" s="42"/>
      <c r="G149" s="47"/>
    </row>
    <row r="150" spans="2:9" ht="15" x14ac:dyDescent="0.25">
      <c r="B150" s="43" t="s">
        <v>253</v>
      </c>
      <c r="C150" s="43"/>
      <c r="D150" s="43"/>
      <c r="E150" s="43">
        <f>SUM(D151:D167)</f>
        <v>322486751.29999995</v>
      </c>
      <c r="F150" s="42"/>
      <c r="G150" s="47"/>
      <c r="H150" s="155" t="s">
        <v>219</v>
      </c>
    </row>
    <row r="151" spans="2:9" ht="15" x14ac:dyDescent="0.25">
      <c r="B151" s="42" t="s">
        <v>91</v>
      </c>
      <c r="C151" s="42"/>
      <c r="D151" s="42">
        <f>SUM(C152:C162)</f>
        <v>303856594.93000001</v>
      </c>
      <c r="E151" s="42"/>
      <c r="F151" s="42"/>
      <c r="G151" s="47"/>
      <c r="H151" s="155"/>
    </row>
    <row r="152" spans="2:9" ht="15" x14ac:dyDescent="0.25">
      <c r="B152" s="42" t="s">
        <v>92</v>
      </c>
      <c r="C152" s="42">
        <v>160779527.38</v>
      </c>
      <c r="D152" s="42"/>
      <c r="E152" s="42"/>
      <c r="F152" s="42"/>
      <c r="G152" s="47"/>
      <c r="H152" s="155"/>
    </row>
    <row r="153" spans="2:9" ht="15" x14ac:dyDescent="0.25">
      <c r="B153" s="42" t="s">
        <v>93</v>
      </c>
      <c r="C153" s="42">
        <v>85146545</v>
      </c>
      <c r="D153" s="42"/>
      <c r="E153" s="42"/>
      <c r="F153" s="42"/>
      <c r="G153" s="47"/>
      <c r="H153" s="155"/>
      <c r="I153" s="138"/>
    </row>
    <row r="154" spans="2:9" ht="15" x14ac:dyDescent="0.25">
      <c r="B154" s="42" t="s">
        <v>94</v>
      </c>
      <c r="C154" s="42">
        <v>13569302.789999999</v>
      </c>
      <c r="D154" s="42"/>
      <c r="E154" s="42"/>
      <c r="F154" s="42"/>
      <c r="G154" s="47"/>
      <c r="H154" s="155"/>
      <c r="I154" s="138"/>
    </row>
    <row r="155" spans="2:9" ht="15" x14ac:dyDescent="0.25">
      <c r="B155" s="42" t="s">
        <v>95</v>
      </c>
      <c r="C155" s="42">
        <v>7840241.6699999999</v>
      </c>
      <c r="D155" s="42"/>
      <c r="E155" s="42"/>
      <c r="F155" s="42"/>
      <c r="G155" s="47"/>
      <c r="H155" s="155"/>
      <c r="I155" s="138"/>
    </row>
    <row r="156" spans="2:9" ht="15" x14ac:dyDescent="0.25">
      <c r="B156" s="42" t="s">
        <v>96</v>
      </c>
      <c r="C156" s="42">
        <v>10308205.529999999</v>
      </c>
      <c r="D156" s="42"/>
      <c r="E156" s="42"/>
      <c r="F156" s="42"/>
      <c r="G156" s="47"/>
      <c r="H156" s="155"/>
    </row>
    <row r="157" spans="2:9" ht="15" x14ac:dyDescent="0.25">
      <c r="B157" s="42" t="s">
        <v>97</v>
      </c>
      <c r="C157" s="42">
        <v>4783874.0999999996</v>
      </c>
      <c r="D157" s="42"/>
      <c r="E157" s="42"/>
      <c r="F157" s="42"/>
      <c r="G157" s="47"/>
      <c r="H157" s="155"/>
    </row>
    <row r="158" spans="2:9" ht="15" x14ac:dyDescent="0.25">
      <c r="B158" s="42" t="s">
        <v>98</v>
      </c>
      <c r="C158" s="42">
        <v>3292046.92</v>
      </c>
      <c r="D158" s="42"/>
      <c r="E158" s="42"/>
      <c r="F158" s="42"/>
      <c r="G158" s="47"/>
      <c r="H158" s="155"/>
    </row>
    <row r="159" spans="2:9" ht="15" x14ac:dyDescent="0.25">
      <c r="B159" s="42" t="s">
        <v>99</v>
      </c>
      <c r="C159" s="42">
        <v>4535791.0999999996</v>
      </c>
      <c r="D159" s="42"/>
      <c r="E159" s="42"/>
      <c r="F159" s="42"/>
      <c r="G159" s="47"/>
      <c r="H159" s="155"/>
    </row>
    <row r="160" spans="2:9" ht="15" x14ac:dyDescent="0.25">
      <c r="B160" s="42" t="s">
        <v>100</v>
      </c>
      <c r="C160" s="42">
        <v>1985227.11</v>
      </c>
      <c r="D160" s="42"/>
      <c r="E160" s="42"/>
      <c r="F160" s="42"/>
      <c r="G160" s="47"/>
      <c r="H160" s="155"/>
    </row>
    <row r="161" spans="1:10" ht="15" x14ac:dyDescent="0.25">
      <c r="B161" s="42" t="s">
        <v>101</v>
      </c>
      <c r="C161" s="42">
        <v>2156538.7799999998</v>
      </c>
      <c r="D161" s="42"/>
      <c r="E161" s="42"/>
      <c r="F161" s="42"/>
      <c r="G161" s="47"/>
      <c r="H161" s="155"/>
    </row>
    <row r="162" spans="1:10" ht="15" x14ac:dyDescent="0.25">
      <c r="B162" s="42" t="s">
        <v>335</v>
      </c>
      <c r="C162" s="142">
        <v>9459294.5500000101</v>
      </c>
      <c r="D162" s="42"/>
      <c r="E162" s="42"/>
      <c r="F162" s="42"/>
      <c r="G162" s="47"/>
      <c r="H162" s="155"/>
    </row>
    <row r="163" spans="1:10" ht="15" x14ac:dyDescent="0.25">
      <c r="B163" s="42" t="s">
        <v>102</v>
      </c>
      <c r="C163" s="42"/>
      <c r="D163" s="42">
        <v>4459444.07</v>
      </c>
      <c r="E163" s="42"/>
      <c r="F163" s="42"/>
      <c r="G163" s="47"/>
      <c r="H163" s="155"/>
    </row>
    <row r="164" spans="1:10" ht="15" x14ac:dyDescent="0.25">
      <c r="B164" s="42" t="s">
        <v>103</v>
      </c>
      <c r="C164" s="42"/>
      <c r="D164" s="42">
        <v>277105.84000000003</v>
      </c>
      <c r="E164" s="42"/>
      <c r="F164" s="42"/>
      <c r="G164" s="47"/>
      <c r="H164" s="155"/>
    </row>
    <row r="165" spans="1:10" ht="15" x14ac:dyDescent="0.25">
      <c r="B165" s="42" t="s">
        <v>104</v>
      </c>
      <c r="C165" s="42"/>
      <c r="D165" s="42">
        <v>25171</v>
      </c>
      <c r="E165" s="42"/>
      <c r="F165" s="42"/>
      <c r="G165" s="47"/>
      <c r="H165" s="155"/>
    </row>
    <row r="166" spans="1:10" ht="15" x14ac:dyDescent="0.25">
      <c r="B166" s="42" t="s">
        <v>196</v>
      </c>
      <c r="C166" s="42"/>
      <c r="D166" s="42">
        <v>9187000</v>
      </c>
      <c r="E166" s="42"/>
      <c r="F166" s="42"/>
      <c r="G166" s="47"/>
      <c r="H166" s="155"/>
    </row>
    <row r="167" spans="1:10" ht="15" x14ac:dyDescent="0.25">
      <c r="B167" s="42" t="s">
        <v>197</v>
      </c>
      <c r="C167" s="42"/>
      <c r="D167" s="53">
        <v>4681435.46</v>
      </c>
      <c r="E167" s="42"/>
      <c r="F167" s="42"/>
      <c r="G167" s="47"/>
      <c r="H167" s="155"/>
    </row>
    <row r="168" spans="1:10" ht="15" x14ac:dyDescent="0.25">
      <c r="B168" s="42"/>
      <c r="C168" s="42"/>
      <c r="D168" s="42"/>
      <c r="E168" s="42"/>
      <c r="F168" s="42"/>
      <c r="G168" s="47"/>
    </row>
    <row r="169" spans="1:10" ht="15.75" x14ac:dyDescent="0.25">
      <c r="B169" s="90" t="s">
        <v>105</v>
      </c>
      <c r="C169" s="91"/>
      <c r="D169" s="91"/>
      <c r="E169" s="91"/>
      <c r="F169" s="92">
        <v>48177.66</v>
      </c>
      <c r="G169" s="47"/>
    </row>
    <row r="170" spans="1:10" ht="15" x14ac:dyDescent="0.25">
      <c r="B170" s="42"/>
      <c r="C170" s="42"/>
      <c r="D170" s="42"/>
      <c r="E170" s="42"/>
      <c r="F170" s="42"/>
      <c r="G170" s="47"/>
    </row>
    <row r="171" spans="1:10" s="36" customFormat="1" ht="18.75" x14ac:dyDescent="0.3">
      <c r="A171" s="34"/>
      <c r="B171" s="102" t="s">
        <v>250</v>
      </c>
      <c r="C171" s="102"/>
      <c r="D171" s="103"/>
      <c r="E171" s="103"/>
      <c r="F171" s="104"/>
      <c r="G171" s="105">
        <f>+F169+F147+F138</f>
        <v>547014864.48000002</v>
      </c>
      <c r="J171" s="35"/>
    </row>
    <row r="172" spans="1:10" ht="15" x14ac:dyDescent="0.25">
      <c r="B172" s="42"/>
      <c r="C172" s="42"/>
      <c r="D172" s="42"/>
      <c r="E172" s="42"/>
      <c r="F172" s="42"/>
      <c r="G172" s="47"/>
    </row>
    <row r="173" spans="1:10" ht="15.75" x14ac:dyDescent="0.25">
      <c r="B173" s="90" t="s">
        <v>106</v>
      </c>
      <c r="C173" s="90"/>
      <c r="D173" s="91"/>
      <c r="E173" s="91"/>
      <c r="F173" s="92">
        <f>SUM(E174:E213)</f>
        <v>281031584.79000002</v>
      </c>
      <c r="G173" s="47"/>
      <c r="H173" s="2" t="s">
        <v>243</v>
      </c>
    </row>
    <row r="174" spans="1:10" ht="15" x14ac:dyDescent="0.25">
      <c r="B174" s="43" t="s">
        <v>107</v>
      </c>
      <c r="C174" s="43"/>
      <c r="D174" s="43"/>
      <c r="E174" s="43">
        <f>SUM(D175:D180)</f>
        <v>107898831.45</v>
      </c>
      <c r="F174" s="42"/>
      <c r="G174" s="47"/>
      <c r="H174" s="2" t="s">
        <v>242</v>
      </c>
    </row>
    <row r="175" spans="1:10" ht="15" x14ac:dyDescent="0.25">
      <c r="B175" s="42" t="s">
        <v>108</v>
      </c>
      <c r="C175" s="42"/>
      <c r="D175" s="42">
        <v>39962452.560000002</v>
      </c>
      <c r="E175" s="42"/>
      <c r="F175" s="42"/>
      <c r="G175" s="47"/>
    </row>
    <row r="176" spans="1:10" ht="15" x14ac:dyDescent="0.25">
      <c r="B176" s="42" t="s">
        <v>109</v>
      </c>
      <c r="C176" s="42"/>
      <c r="D176" s="42">
        <v>3211454.25</v>
      </c>
      <c r="E176" s="42"/>
      <c r="F176" s="42"/>
      <c r="G176" s="47"/>
    </row>
    <row r="177" spans="2:8" ht="15" x14ac:dyDescent="0.25">
      <c r="B177" s="42" t="s">
        <v>110</v>
      </c>
      <c r="C177" s="42"/>
      <c r="D177" s="42">
        <v>46454880.380000003</v>
      </c>
      <c r="E177" s="42"/>
      <c r="F177" s="42"/>
      <c r="G177" s="47"/>
    </row>
    <row r="178" spans="2:8" ht="15" x14ac:dyDescent="0.25">
      <c r="B178" s="42" t="s">
        <v>111</v>
      </c>
      <c r="C178" s="42"/>
      <c r="D178" s="42">
        <v>7996591.6799999997</v>
      </c>
      <c r="E178" s="42"/>
      <c r="F178" s="42"/>
      <c r="G178" s="47"/>
    </row>
    <row r="179" spans="2:8" ht="15" x14ac:dyDescent="0.25">
      <c r="B179" s="42" t="s">
        <v>112</v>
      </c>
      <c r="C179" s="42"/>
      <c r="D179" s="143">
        <v>9889452.5800000001</v>
      </c>
      <c r="E179" s="42"/>
      <c r="F179" s="42"/>
      <c r="G179" s="47"/>
    </row>
    <row r="180" spans="2:8" ht="15" x14ac:dyDescent="0.25">
      <c r="B180" s="42" t="s">
        <v>323</v>
      </c>
      <c r="C180" s="42"/>
      <c r="D180" s="53">
        <v>384000</v>
      </c>
      <c r="E180" s="42"/>
      <c r="F180" s="42"/>
      <c r="G180" s="47"/>
      <c r="H180" s="28"/>
    </row>
    <row r="181" spans="2:8" ht="15" x14ac:dyDescent="0.25">
      <c r="B181" s="43" t="s">
        <v>113</v>
      </c>
      <c r="C181" s="43"/>
      <c r="D181" s="43"/>
      <c r="E181" s="144">
        <f>SUM(D182:D188)</f>
        <v>13801779.290000001</v>
      </c>
      <c r="F181" s="42"/>
      <c r="G181" s="47"/>
      <c r="H181" s="2">
        <v>-4856868.37</v>
      </c>
    </row>
    <row r="182" spans="2:8" ht="15" x14ac:dyDescent="0.25">
      <c r="B182" s="42" t="s">
        <v>255</v>
      </c>
      <c r="C182" s="42"/>
      <c r="D182" s="55">
        <v>1968791.54</v>
      </c>
      <c r="E182" s="42"/>
      <c r="F182" s="42"/>
      <c r="G182" s="47"/>
      <c r="H182" s="138">
        <f>+E181+H181</f>
        <v>8944910.9200000018</v>
      </c>
    </row>
    <row r="183" spans="2:8" ht="15" x14ac:dyDescent="0.25">
      <c r="B183" s="42" t="s">
        <v>256</v>
      </c>
      <c r="C183" s="42"/>
      <c r="D183" s="55">
        <v>537667.41</v>
      </c>
      <c r="E183" s="42"/>
      <c r="F183" s="42"/>
      <c r="G183" s="47"/>
    </row>
    <row r="184" spans="2:8" ht="15" x14ac:dyDescent="0.25">
      <c r="B184" s="42" t="s">
        <v>257</v>
      </c>
      <c r="C184" s="42"/>
      <c r="D184" s="55">
        <v>480324.76</v>
      </c>
      <c r="E184" s="42"/>
      <c r="F184" s="42"/>
      <c r="G184" s="47"/>
    </row>
    <row r="185" spans="2:8" ht="15" x14ac:dyDescent="0.25">
      <c r="B185" s="42" t="s">
        <v>258</v>
      </c>
      <c r="C185" s="42"/>
      <c r="D185" s="55">
        <v>4085167.86</v>
      </c>
      <c r="E185" s="42"/>
      <c r="F185" s="42"/>
      <c r="G185" s="47"/>
    </row>
    <row r="186" spans="2:8" ht="15" x14ac:dyDescent="0.25">
      <c r="B186" s="42" t="s">
        <v>259</v>
      </c>
      <c r="C186" s="42"/>
      <c r="D186" s="55">
        <v>5931645.96</v>
      </c>
      <c r="E186" s="42"/>
      <c r="F186" s="42"/>
      <c r="G186" s="47"/>
    </row>
    <row r="187" spans="2:8" ht="15" x14ac:dyDescent="0.25">
      <c r="B187" s="42" t="s">
        <v>260</v>
      </c>
      <c r="C187" s="42"/>
      <c r="D187" s="55">
        <v>520593.12</v>
      </c>
      <c r="E187" s="42"/>
      <c r="F187" s="42"/>
      <c r="G187" s="47"/>
    </row>
    <row r="188" spans="2:8" ht="15" x14ac:dyDescent="0.25">
      <c r="B188" s="42" t="s">
        <v>261</v>
      </c>
      <c r="C188" s="42"/>
      <c r="D188" s="56">
        <v>277588.64</v>
      </c>
      <c r="E188" s="42"/>
      <c r="F188" s="42"/>
      <c r="G188" s="47"/>
    </row>
    <row r="189" spans="2:8" ht="15" x14ac:dyDescent="0.25">
      <c r="B189" s="43" t="s">
        <v>114</v>
      </c>
      <c r="C189" s="43"/>
      <c r="D189" s="43"/>
      <c r="E189" s="43">
        <f>SUM(D190:D199)</f>
        <v>54004093.090000004</v>
      </c>
      <c r="F189" s="42"/>
      <c r="G189" s="47"/>
    </row>
    <row r="190" spans="2:8" ht="15" x14ac:dyDescent="0.25">
      <c r="B190" s="42" t="s">
        <v>262</v>
      </c>
      <c r="C190" s="42"/>
      <c r="D190" s="42">
        <v>1718984.56</v>
      </c>
      <c r="E190" s="42"/>
      <c r="F190" s="42"/>
      <c r="G190" s="47"/>
      <c r="H190" s="28"/>
    </row>
    <row r="191" spans="2:8" ht="15" x14ac:dyDescent="0.25">
      <c r="B191" s="42" t="s">
        <v>263</v>
      </c>
      <c r="C191" s="42"/>
      <c r="D191" s="42">
        <v>1936595.24</v>
      </c>
      <c r="E191" s="42"/>
      <c r="F191" s="42"/>
      <c r="G191" s="47"/>
    </row>
    <row r="192" spans="2:8" ht="15" x14ac:dyDescent="0.25">
      <c r="B192" s="42" t="s">
        <v>264</v>
      </c>
      <c r="C192" s="42"/>
      <c r="D192" s="42">
        <v>13353528.77</v>
      </c>
      <c r="E192" s="42"/>
      <c r="F192" s="42"/>
      <c r="G192" s="47"/>
    </row>
    <row r="193" spans="2:8" ht="15" x14ac:dyDescent="0.25">
      <c r="B193" s="42" t="s">
        <v>265</v>
      </c>
      <c r="C193" s="42"/>
      <c r="D193" s="42">
        <v>1006778.19</v>
      </c>
      <c r="E193" s="42"/>
      <c r="F193" s="42"/>
      <c r="G193" s="47"/>
    </row>
    <row r="194" spans="2:8" ht="15" x14ac:dyDescent="0.25">
      <c r="B194" s="89" t="s">
        <v>266</v>
      </c>
      <c r="C194" s="42"/>
      <c r="D194" s="42">
        <v>5175874.99</v>
      </c>
      <c r="E194" s="42"/>
      <c r="F194" s="42"/>
      <c r="G194" s="47"/>
    </row>
    <row r="195" spans="2:8" ht="15" x14ac:dyDescent="0.25">
      <c r="B195" s="89" t="s">
        <v>324</v>
      </c>
      <c r="C195" s="42"/>
      <c r="D195" s="42">
        <v>699463.21</v>
      </c>
      <c r="E195" s="42"/>
      <c r="F195" s="42"/>
      <c r="G195" s="47"/>
    </row>
    <row r="196" spans="2:8" ht="15" x14ac:dyDescent="0.25">
      <c r="B196" s="89" t="s">
        <v>267</v>
      </c>
      <c r="C196" s="42"/>
      <c r="D196" s="42">
        <v>5664297.5199999996</v>
      </c>
      <c r="E196" s="42"/>
      <c r="F196" s="42"/>
      <c r="G196" s="47"/>
    </row>
    <row r="197" spans="2:8" ht="15" x14ac:dyDescent="0.25">
      <c r="B197" s="42" t="s">
        <v>268</v>
      </c>
      <c r="C197" s="42"/>
      <c r="D197" s="42">
        <v>725259.45</v>
      </c>
      <c r="E197" s="42"/>
      <c r="F197" s="42"/>
      <c r="G197" s="47"/>
    </row>
    <row r="198" spans="2:8" ht="15" x14ac:dyDescent="0.25">
      <c r="B198" s="89" t="s">
        <v>269</v>
      </c>
      <c r="C198" s="42"/>
      <c r="D198" s="42">
        <v>23723311.16</v>
      </c>
      <c r="E198" s="42"/>
      <c r="F198" s="42"/>
      <c r="G198" s="47"/>
    </row>
    <row r="199" spans="2:8" ht="15" x14ac:dyDescent="0.25">
      <c r="B199" s="42"/>
      <c r="C199" s="42"/>
      <c r="D199" s="53"/>
      <c r="E199" s="42"/>
      <c r="F199" s="42"/>
      <c r="G199" s="47"/>
    </row>
    <row r="200" spans="2:8" ht="15" x14ac:dyDescent="0.25">
      <c r="B200" s="43" t="s">
        <v>115</v>
      </c>
      <c r="C200" s="43"/>
      <c r="D200" s="43"/>
      <c r="E200" s="43">
        <f>SUM(D201:D205)</f>
        <v>93677437.629999995</v>
      </c>
      <c r="F200" s="42"/>
      <c r="G200" s="47"/>
    </row>
    <row r="201" spans="2:8" ht="15" x14ac:dyDescent="0.25">
      <c r="B201" s="42" t="s">
        <v>116</v>
      </c>
      <c r="C201" s="42"/>
      <c r="D201" s="42">
        <v>51264073.57</v>
      </c>
      <c r="E201" s="42"/>
      <c r="F201" s="42"/>
      <c r="G201" s="47"/>
    </row>
    <row r="202" spans="2:8" ht="15" x14ac:dyDescent="0.25">
      <c r="B202" s="42" t="s">
        <v>117</v>
      </c>
      <c r="C202" s="42"/>
      <c r="D202" s="42">
        <v>34400</v>
      </c>
      <c r="E202" s="42"/>
      <c r="F202" s="42"/>
      <c r="G202" s="47"/>
    </row>
    <row r="203" spans="2:8" ht="15" x14ac:dyDescent="0.25">
      <c r="B203" s="152" t="s">
        <v>336</v>
      </c>
      <c r="C203" s="42"/>
      <c r="D203" s="42">
        <v>5395356.04</v>
      </c>
      <c r="E203" s="42"/>
      <c r="F203" s="42"/>
      <c r="G203" s="47"/>
    </row>
    <row r="204" spans="2:8" ht="15" x14ac:dyDescent="0.25">
      <c r="B204" s="42" t="s">
        <v>198</v>
      </c>
      <c r="C204" s="42"/>
      <c r="D204" s="42">
        <v>31593191.210000001</v>
      </c>
      <c r="E204" s="42"/>
      <c r="F204" s="42"/>
      <c r="G204" s="47"/>
    </row>
    <row r="205" spans="2:8" ht="15" x14ac:dyDescent="0.25">
      <c r="B205" s="42" t="s">
        <v>118</v>
      </c>
      <c r="C205" s="42"/>
      <c r="D205" s="53">
        <v>5390416.8099999996</v>
      </c>
      <c r="E205" s="42"/>
      <c r="F205" s="42"/>
      <c r="G205" s="47"/>
    </row>
    <row r="206" spans="2:8" ht="15" x14ac:dyDescent="0.25">
      <c r="B206" s="43" t="s">
        <v>119</v>
      </c>
      <c r="C206" s="43"/>
      <c r="D206" s="43"/>
      <c r="E206" s="43">
        <f>SUM(D207:D211)</f>
        <v>11085150.26</v>
      </c>
      <c r="F206" s="42"/>
      <c r="G206" s="47"/>
    </row>
    <row r="207" spans="2:8" ht="15" x14ac:dyDescent="0.25">
      <c r="B207" s="42" t="s">
        <v>120</v>
      </c>
      <c r="C207" s="42"/>
      <c r="D207" s="42"/>
      <c r="E207" s="42"/>
      <c r="F207" s="42"/>
      <c r="G207" s="47"/>
      <c r="H207" s="2" t="s">
        <v>220</v>
      </c>
    </row>
    <row r="208" spans="2:8" ht="15" x14ac:dyDescent="0.25">
      <c r="B208" s="42" t="s">
        <v>121</v>
      </c>
      <c r="C208" s="42"/>
      <c r="D208" s="57">
        <v>1687046.04</v>
      </c>
      <c r="E208" s="42"/>
      <c r="F208" s="42"/>
      <c r="G208" s="47"/>
    </row>
    <row r="209" spans="1:10" ht="15" x14ac:dyDescent="0.25">
      <c r="B209" s="42" t="s">
        <v>122</v>
      </c>
      <c r="C209" s="42"/>
      <c r="D209" s="57">
        <v>8976349.5</v>
      </c>
      <c r="E209" s="42"/>
      <c r="F209" s="42"/>
      <c r="G209" s="47"/>
    </row>
    <row r="210" spans="1:10" ht="15" x14ac:dyDescent="0.25">
      <c r="B210" s="42" t="s">
        <v>123</v>
      </c>
      <c r="C210" s="42"/>
      <c r="D210" s="57">
        <v>421754.72</v>
      </c>
      <c r="E210" s="42"/>
      <c r="F210" s="42"/>
      <c r="G210" s="47"/>
    </row>
    <row r="211" spans="1:10" ht="15" x14ac:dyDescent="0.25">
      <c r="B211" s="42" t="s">
        <v>124</v>
      </c>
      <c r="C211" s="42"/>
      <c r="D211" s="58"/>
      <c r="E211" s="42"/>
      <c r="F211" s="42"/>
      <c r="G211" s="47"/>
    </row>
    <row r="212" spans="1:10" ht="15" x14ac:dyDescent="0.25">
      <c r="B212" s="43" t="s">
        <v>125</v>
      </c>
      <c r="C212" s="43"/>
      <c r="D212" s="43"/>
      <c r="E212" s="43">
        <f>SUM(D213:D214)</f>
        <v>564293.06999999995</v>
      </c>
      <c r="F212" s="42"/>
      <c r="G212" s="47"/>
    </row>
    <row r="213" spans="1:10" ht="15" x14ac:dyDescent="0.25">
      <c r="B213" s="42" t="s">
        <v>126</v>
      </c>
      <c r="C213" s="42"/>
      <c r="D213" s="58">
        <v>564293.06999999995</v>
      </c>
      <c r="E213" s="42"/>
      <c r="F213" s="42"/>
      <c r="G213" s="47"/>
    </row>
    <row r="214" spans="1:10" ht="15" x14ac:dyDescent="0.25">
      <c r="B214" s="42"/>
      <c r="C214" s="42"/>
      <c r="D214" s="42"/>
      <c r="E214" s="42"/>
      <c r="F214" s="42"/>
      <c r="G214" s="47"/>
    </row>
    <row r="215" spans="1:10" ht="15" x14ac:dyDescent="0.25">
      <c r="B215" s="43" t="s">
        <v>127</v>
      </c>
      <c r="C215" s="53"/>
      <c r="D215" s="53"/>
      <c r="E215" s="53"/>
      <c r="F215" s="54">
        <v>23742250.68</v>
      </c>
      <c r="G215" s="43"/>
    </row>
    <row r="216" spans="1:10" ht="15" x14ac:dyDescent="0.25">
      <c r="B216" s="42"/>
      <c r="C216" s="42"/>
      <c r="D216" s="42"/>
      <c r="E216" s="42"/>
      <c r="F216" s="42"/>
      <c r="G216" s="134"/>
    </row>
    <row r="217" spans="1:10" s="36" customFormat="1" ht="18.75" x14ac:dyDescent="0.3">
      <c r="A217" s="34"/>
      <c r="B217" s="102" t="s">
        <v>251</v>
      </c>
      <c r="C217" s="102"/>
      <c r="D217" s="103"/>
      <c r="E217" s="103"/>
      <c r="F217" s="104"/>
      <c r="G217" s="105">
        <f>+F215+F173</f>
        <v>304773835.47000003</v>
      </c>
      <c r="J217" s="35"/>
    </row>
    <row r="218" spans="1:10" ht="15" x14ac:dyDescent="0.25">
      <c r="B218" s="42"/>
      <c r="C218" s="42"/>
      <c r="D218" s="42"/>
      <c r="E218" s="42"/>
      <c r="F218" s="42"/>
      <c r="G218" s="47"/>
    </row>
    <row r="219" spans="1:10" ht="15.75" thickBot="1" x14ac:dyDescent="0.3">
      <c r="B219" s="42"/>
      <c r="C219" s="42"/>
      <c r="D219" s="42"/>
      <c r="E219" s="42"/>
      <c r="F219" s="42"/>
      <c r="G219" s="47"/>
    </row>
    <row r="220" spans="1:10" s="113" customFormat="1" ht="30" customHeight="1" thickBot="1" x14ac:dyDescent="0.3">
      <c r="B220" s="190" t="s">
        <v>4</v>
      </c>
      <c r="C220" s="191"/>
      <c r="D220" s="191"/>
      <c r="E220" s="191"/>
      <c r="F220" s="191"/>
      <c r="G220" s="192"/>
      <c r="J220" s="114"/>
    </row>
    <row r="221" spans="1:10" ht="15" customHeight="1" x14ac:dyDescent="0.25">
      <c r="B221" s="203" t="s">
        <v>46</v>
      </c>
      <c r="C221" s="203" t="s">
        <v>128</v>
      </c>
      <c r="D221" s="203" t="s">
        <v>129</v>
      </c>
      <c r="E221" s="203"/>
      <c r="F221" s="203"/>
      <c r="G221" s="203" t="s">
        <v>130</v>
      </c>
    </row>
    <row r="222" spans="1:10" ht="15" customHeight="1" x14ac:dyDescent="0.25">
      <c r="B222" s="204"/>
      <c r="C222" s="204"/>
      <c r="D222" s="59" t="s">
        <v>42</v>
      </c>
      <c r="E222" s="59" t="s">
        <v>131</v>
      </c>
      <c r="F222" s="59" t="s">
        <v>132</v>
      </c>
      <c r="G222" s="204"/>
    </row>
    <row r="223" spans="1:10" ht="15" customHeight="1" x14ac:dyDescent="0.25">
      <c r="B223" s="204" t="s">
        <v>133</v>
      </c>
      <c r="C223" s="204">
        <f>+F223+F224</f>
        <v>89430308.590000004</v>
      </c>
      <c r="D223" s="51" t="s">
        <v>134</v>
      </c>
      <c r="E223" s="51" t="s">
        <v>135</v>
      </c>
      <c r="F223" s="51">
        <v>72229104.030000001</v>
      </c>
      <c r="G223" s="170">
        <f>+F223+F224</f>
        <v>89430308.590000004</v>
      </c>
    </row>
    <row r="224" spans="1:10" ht="15" customHeight="1" x14ac:dyDescent="0.25">
      <c r="B224" s="204"/>
      <c r="C224" s="204"/>
      <c r="D224" s="51" t="s">
        <v>134</v>
      </c>
      <c r="E224" s="51" t="s">
        <v>136</v>
      </c>
      <c r="F224" s="51">
        <v>17201204.559999999</v>
      </c>
      <c r="G224" s="171"/>
    </row>
    <row r="225" spans="1:10" ht="15" customHeight="1" x14ac:dyDescent="0.25">
      <c r="B225" s="42"/>
      <c r="C225" s="42"/>
      <c r="D225" s="42"/>
      <c r="E225" s="42"/>
      <c r="F225" s="42"/>
      <c r="G225" s="42"/>
    </row>
    <row r="226" spans="1:10" ht="15" customHeight="1" x14ac:dyDescent="0.25">
      <c r="B226" s="204" t="s">
        <v>46</v>
      </c>
      <c r="C226" s="204" t="s">
        <v>128</v>
      </c>
      <c r="D226" s="204" t="s">
        <v>129</v>
      </c>
      <c r="E226" s="204"/>
      <c r="F226" s="204"/>
      <c r="G226" s="204" t="s">
        <v>130</v>
      </c>
    </row>
    <row r="227" spans="1:10" ht="15" customHeight="1" x14ac:dyDescent="0.25">
      <c r="B227" s="204"/>
      <c r="C227" s="204"/>
      <c r="D227" s="212" t="s">
        <v>137</v>
      </c>
      <c r="E227" s="212"/>
      <c r="F227" s="51" t="s">
        <v>132</v>
      </c>
      <c r="G227" s="204"/>
    </row>
    <row r="228" spans="1:10" ht="15" customHeight="1" x14ac:dyDescent="0.25">
      <c r="B228" s="213" t="s">
        <v>138</v>
      </c>
      <c r="C228" s="213">
        <v>218233030.66999999</v>
      </c>
      <c r="D228" s="164" t="s">
        <v>139</v>
      </c>
      <c r="E228" s="165"/>
      <c r="F228" s="51">
        <v>-222625904</v>
      </c>
      <c r="G228" s="170">
        <f>+C228+F228+F229</f>
        <v>237848155.67999998</v>
      </c>
    </row>
    <row r="229" spans="1:10" ht="15" customHeight="1" x14ac:dyDescent="0.25">
      <c r="B229" s="203"/>
      <c r="C229" s="203"/>
      <c r="D229" s="164" t="s">
        <v>140</v>
      </c>
      <c r="E229" s="165"/>
      <c r="F229" s="51">
        <v>242241029.00999999</v>
      </c>
      <c r="G229" s="171"/>
    </row>
    <row r="230" spans="1:10" ht="15" customHeight="1" x14ac:dyDescent="0.25">
      <c r="B230" s="60"/>
      <c r="C230" s="60"/>
      <c r="D230" s="57"/>
      <c r="E230" s="57"/>
      <c r="F230" s="42"/>
      <c r="G230" s="61"/>
    </row>
    <row r="231" spans="1:10" ht="24.75" customHeight="1" thickBot="1" x14ac:dyDescent="0.3">
      <c r="B231" s="60"/>
      <c r="C231" s="60"/>
      <c r="D231" s="57"/>
      <c r="E231" s="57"/>
      <c r="F231" s="42"/>
      <c r="G231" s="62"/>
    </row>
    <row r="232" spans="1:10" s="113" customFormat="1" ht="30" customHeight="1" thickBot="1" x14ac:dyDescent="0.3">
      <c r="B232" s="190" t="s">
        <v>147</v>
      </c>
      <c r="C232" s="191"/>
      <c r="D232" s="191"/>
      <c r="E232" s="191"/>
      <c r="F232" s="191"/>
      <c r="G232" s="192"/>
      <c r="J232" s="114"/>
    </row>
    <row r="233" spans="1:10" x14ac:dyDescent="0.25">
      <c r="B233" s="63"/>
      <c r="C233" s="63"/>
      <c r="D233" s="63"/>
      <c r="E233" s="63"/>
      <c r="F233" s="63"/>
      <c r="G233" s="63"/>
    </row>
    <row r="234" spans="1:10" ht="15" x14ac:dyDescent="0.25">
      <c r="A234" s="1"/>
      <c r="B234" s="73" t="s">
        <v>141</v>
      </c>
      <c r="C234" s="73"/>
      <c r="D234" s="74"/>
      <c r="E234" s="74"/>
      <c r="F234" s="75"/>
    </row>
    <row r="235" spans="1:10" ht="15" x14ac:dyDescent="0.25">
      <c r="B235" s="172" t="s">
        <v>142</v>
      </c>
      <c r="C235" s="172"/>
      <c r="D235" s="172"/>
      <c r="E235" s="172"/>
      <c r="F235" s="47"/>
      <c r="G235" s="47"/>
    </row>
    <row r="236" spans="1:10" ht="15" x14ac:dyDescent="0.25">
      <c r="B236" s="42"/>
      <c r="C236" s="42"/>
      <c r="D236" s="42"/>
      <c r="E236" s="42"/>
      <c r="F236" s="47"/>
      <c r="G236" s="47"/>
    </row>
    <row r="237" spans="1:10" ht="22.5" customHeight="1" x14ac:dyDescent="0.25">
      <c r="B237" s="166" t="s">
        <v>10</v>
      </c>
      <c r="C237" s="167"/>
      <c r="D237" s="106">
        <v>2023</v>
      </c>
      <c r="E237" s="106">
        <v>2022</v>
      </c>
      <c r="F237" s="47"/>
      <c r="G237" s="47"/>
      <c r="H237" s="2" t="s">
        <v>353</v>
      </c>
    </row>
    <row r="238" spans="1:10" ht="15" customHeight="1" x14ac:dyDescent="0.25">
      <c r="B238" s="168" t="s">
        <v>278</v>
      </c>
      <c r="C238" s="169"/>
      <c r="D238" s="51">
        <f>+F16+F17</f>
        <v>45778360.829999998</v>
      </c>
      <c r="E238" s="51">
        <v>633338.43000000005</v>
      </c>
      <c r="F238" s="47"/>
      <c r="G238" s="47"/>
      <c r="H238" s="2" t="s">
        <v>354</v>
      </c>
    </row>
    <row r="239" spans="1:10" ht="15" customHeight="1" x14ac:dyDescent="0.25">
      <c r="B239" s="168" t="s">
        <v>279</v>
      </c>
      <c r="C239" s="169"/>
      <c r="D239" s="51">
        <f>+F18</f>
        <v>188184911.72</v>
      </c>
      <c r="E239" s="51">
        <v>186448323.46000001</v>
      </c>
      <c r="F239" s="47"/>
      <c r="G239" s="47"/>
    </row>
    <row r="240" spans="1:10" ht="15" customHeight="1" x14ac:dyDescent="0.25">
      <c r="B240" s="168" t="s">
        <v>20</v>
      </c>
      <c r="C240" s="169"/>
      <c r="D240" s="51">
        <f>+F19</f>
        <v>165318.01999999999</v>
      </c>
      <c r="E240" s="51">
        <v>150711.54</v>
      </c>
      <c r="F240" s="47"/>
      <c r="G240" s="47"/>
    </row>
    <row r="241" spans="1:8" ht="15" customHeight="1" x14ac:dyDescent="0.25">
      <c r="B241" s="168" t="s">
        <v>280</v>
      </c>
      <c r="C241" s="169"/>
      <c r="D241" s="51">
        <f>+F20</f>
        <v>65762113.75</v>
      </c>
      <c r="E241" s="51">
        <v>49761406.539999999</v>
      </c>
      <c r="F241" s="47"/>
      <c r="G241" s="47"/>
    </row>
    <row r="242" spans="1:8" ht="15" customHeight="1" x14ac:dyDescent="0.25">
      <c r="B242" s="225" t="s">
        <v>281</v>
      </c>
      <c r="C242" s="226"/>
      <c r="D242" s="65">
        <f>SUM(D238:D241)</f>
        <v>299890704.32000005</v>
      </c>
      <c r="E242" s="65">
        <f>SUM(E238:E241)</f>
        <v>236993779.97</v>
      </c>
      <c r="F242" s="47"/>
      <c r="G242" s="47"/>
    </row>
    <row r="243" spans="1:8" ht="15" customHeight="1" x14ac:dyDescent="0.25">
      <c r="B243" s="42"/>
      <c r="C243" s="42"/>
      <c r="D243" s="42"/>
      <c r="E243" s="42"/>
      <c r="F243" s="47"/>
      <c r="G243" s="47"/>
    </row>
    <row r="244" spans="1:8" ht="15" x14ac:dyDescent="0.25">
      <c r="A244" s="1"/>
      <c r="B244" s="73" t="s">
        <v>143</v>
      </c>
      <c r="C244" s="73"/>
      <c r="D244" s="74"/>
      <c r="E244" s="74"/>
      <c r="F244" s="75"/>
    </row>
    <row r="245" spans="1:8" ht="15" customHeight="1" x14ac:dyDescent="0.25">
      <c r="B245" s="42"/>
      <c r="C245" s="42"/>
      <c r="D245" s="42"/>
      <c r="E245" s="42"/>
      <c r="F245" s="47"/>
      <c r="G245" s="47"/>
    </row>
    <row r="246" spans="1:8" ht="33" customHeight="1" x14ac:dyDescent="0.25">
      <c r="B246" s="106" t="s">
        <v>10</v>
      </c>
      <c r="C246" s="106" t="s">
        <v>247</v>
      </c>
      <c r="D246" s="106" t="s">
        <v>144</v>
      </c>
      <c r="E246" s="76" t="s">
        <v>145</v>
      </c>
      <c r="F246" s="47"/>
      <c r="G246" s="134"/>
    </row>
    <row r="247" spans="1:8" ht="15" customHeight="1" x14ac:dyDescent="0.25">
      <c r="B247" s="66" t="s">
        <v>282</v>
      </c>
      <c r="C247" s="51">
        <v>10027</v>
      </c>
      <c r="D247" s="59"/>
      <c r="E247" s="51">
        <v>0</v>
      </c>
      <c r="F247" s="47"/>
      <c r="G247" s="47"/>
    </row>
    <row r="248" spans="1:8" ht="15" customHeight="1" x14ac:dyDescent="0.25">
      <c r="B248" s="66" t="s">
        <v>283</v>
      </c>
      <c r="C248" s="51">
        <v>839676.18</v>
      </c>
      <c r="D248" s="59"/>
      <c r="E248" s="51">
        <v>19909.98</v>
      </c>
      <c r="F248" s="47"/>
      <c r="G248" s="47"/>
    </row>
    <row r="249" spans="1:8" ht="15" customHeight="1" x14ac:dyDescent="0.25">
      <c r="B249" s="51" t="s">
        <v>284</v>
      </c>
      <c r="C249" s="51">
        <v>161156.48000000001</v>
      </c>
      <c r="D249" s="51"/>
      <c r="E249" s="51">
        <v>139200</v>
      </c>
      <c r="F249" s="47"/>
      <c r="G249" s="47"/>
      <c r="H249" s="2" t="s">
        <v>244</v>
      </c>
    </row>
    <row r="250" spans="1:8" ht="15" customHeight="1" x14ac:dyDescent="0.25">
      <c r="B250" s="51" t="s">
        <v>56</v>
      </c>
      <c r="C250" s="51">
        <v>12594.04</v>
      </c>
      <c r="D250" s="51"/>
      <c r="E250" s="51">
        <f>+C250</f>
        <v>12594.04</v>
      </c>
      <c r="F250" s="47"/>
      <c r="G250" s="47"/>
    </row>
    <row r="251" spans="1:8" ht="15" customHeight="1" x14ac:dyDescent="0.25">
      <c r="B251" s="51" t="s">
        <v>285</v>
      </c>
      <c r="C251" s="51">
        <v>22272</v>
      </c>
      <c r="D251" s="51"/>
      <c r="E251" s="51">
        <v>0</v>
      </c>
      <c r="F251" s="47"/>
      <c r="G251" s="47"/>
    </row>
    <row r="252" spans="1:8" ht="15" customHeight="1" x14ac:dyDescent="0.25">
      <c r="B252" s="51" t="s">
        <v>286</v>
      </c>
      <c r="C252" s="51"/>
      <c r="D252" s="51"/>
      <c r="E252" s="51"/>
      <c r="F252" s="47"/>
      <c r="G252" s="47"/>
      <c r="H252" s="2" t="s">
        <v>245</v>
      </c>
    </row>
    <row r="253" spans="1:8" ht="15" customHeight="1" x14ac:dyDescent="0.25">
      <c r="B253" s="51" t="s">
        <v>59</v>
      </c>
      <c r="C253" s="51">
        <v>914343.9</v>
      </c>
      <c r="D253" s="51"/>
      <c r="E253" s="51">
        <v>357231</v>
      </c>
      <c r="F253" s="47"/>
      <c r="G253" s="47"/>
    </row>
    <row r="254" spans="1:8" ht="15" hidden="1" customHeight="1" x14ac:dyDescent="0.25">
      <c r="B254" s="51" t="s">
        <v>60</v>
      </c>
      <c r="C254" s="51"/>
      <c r="D254" s="51"/>
      <c r="E254" s="51"/>
      <c r="F254" s="47"/>
      <c r="G254" s="47"/>
    </row>
    <row r="255" spans="1:8" ht="15" hidden="1" customHeight="1" x14ac:dyDescent="0.25">
      <c r="B255" s="51" t="s">
        <v>61</v>
      </c>
      <c r="C255" s="51"/>
      <c r="D255" s="51"/>
      <c r="E255" s="51"/>
      <c r="F255" s="47"/>
      <c r="G255" s="47"/>
    </row>
    <row r="256" spans="1:8" ht="15" hidden="1" customHeight="1" x14ac:dyDescent="0.25">
      <c r="B256" s="51" t="s">
        <v>62</v>
      </c>
      <c r="C256" s="51"/>
      <c r="D256" s="51"/>
      <c r="E256" s="51"/>
      <c r="F256" s="47"/>
      <c r="G256" s="47"/>
    </row>
    <row r="257" spans="1:9" ht="15" customHeight="1" x14ac:dyDescent="0.25">
      <c r="B257" s="51" t="s">
        <v>287</v>
      </c>
      <c r="C257" s="51">
        <v>108542.36</v>
      </c>
      <c r="D257" s="51"/>
      <c r="E257" s="51">
        <v>63800</v>
      </c>
      <c r="F257" s="47"/>
      <c r="G257" s="47"/>
    </row>
    <row r="258" spans="1:9" ht="15" hidden="1" customHeight="1" x14ac:dyDescent="0.25">
      <c r="B258" s="51" t="s">
        <v>288</v>
      </c>
      <c r="C258" s="51"/>
      <c r="D258" s="51"/>
      <c r="E258" s="51"/>
      <c r="F258" s="47"/>
      <c r="G258" s="47"/>
    </row>
    <row r="259" spans="1:9" ht="15" hidden="1" customHeight="1" x14ac:dyDescent="0.25">
      <c r="B259" s="51" t="s">
        <v>289</v>
      </c>
      <c r="C259" s="51"/>
      <c r="D259" s="51"/>
      <c r="E259" s="51"/>
      <c r="F259" s="47"/>
      <c r="G259" s="47"/>
    </row>
    <row r="260" spans="1:9" ht="15" hidden="1" customHeight="1" x14ac:dyDescent="0.25">
      <c r="B260" s="51" t="s">
        <v>290</v>
      </c>
      <c r="C260" s="51"/>
      <c r="D260" s="51"/>
      <c r="E260" s="51"/>
      <c r="F260" s="47"/>
      <c r="G260" s="47"/>
    </row>
    <row r="261" spans="1:9" ht="15" customHeight="1" x14ac:dyDescent="0.25">
      <c r="B261" s="51" t="s">
        <v>68</v>
      </c>
      <c r="C261" s="51">
        <v>5158121.5599999996</v>
      </c>
      <c r="D261" s="51"/>
      <c r="E261" s="51">
        <f>833909.31+195667.83+2739349.62</f>
        <v>3768926.7600000002</v>
      </c>
      <c r="F261" s="47"/>
      <c r="G261" s="47"/>
    </row>
    <row r="262" spans="1:9" ht="15" x14ac:dyDescent="0.25">
      <c r="B262" s="67" t="s">
        <v>291</v>
      </c>
      <c r="C262" s="51"/>
      <c r="D262" s="51"/>
      <c r="E262" s="51"/>
      <c r="F262" s="47"/>
      <c r="G262" s="47"/>
    </row>
    <row r="263" spans="1:9" ht="15" x14ac:dyDescent="0.25">
      <c r="B263" s="67" t="s">
        <v>292</v>
      </c>
      <c r="C263" s="51">
        <v>206743.32</v>
      </c>
      <c r="D263" s="51"/>
      <c r="E263" s="51">
        <v>0</v>
      </c>
      <c r="F263" s="47"/>
      <c r="G263" s="47"/>
    </row>
    <row r="264" spans="1:9" ht="26.25" x14ac:dyDescent="0.25">
      <c r="B264" s="153" t="s">
        <v>276</v>
      </c>
      <c r="C264" s="51">
        <v>194359768.28999999</v>
      </c>
      <c r="D264" s="51"/>
      <c r="E264" s="51">
        <f>10815910.61+12688148+51373495</f>
        <v>74877553.609999999</v>
      </c>
      <c r="F264" s="47"/>
      <c r="G264" s="47"/>
      <c r="H264" s="2" t="s">
        <v>246</v>
      </c>
    </row>
    <row r="265" spans="1:9" ht="15" customHeight="1" x14ac:dyDescent="0.25">
      <c r="B265" s="65" t="s">
        <v>74</v>
      </c>
      <c r="C265" s="65">
        <f>SUM(C247:C264)</f>
        <v>201793245.13</v>
      </c>
      <c r="D265" s="65">
        <v>0</v>
      </c>
      <c r="E265" s="65">
        <f t="shared" ref="E265" si="1">C265</f>
        <v>201793245.13</v>
      </c>
      <c r="F265" s="47"/>
      <c r="G265" s="47"/>
    </row>
    <row r="266" spans="1:9" ht="15" x14ac:dyDescent="0.25">
      <c r="B266" s="42"/>
      <c r="C266" s="42"/>
      <c r="D266" s="42"/>
      <c r="E266" s="42"/>
      <c r="F266" s="47"/>
      <c r="G266" s="47"/>
    </row>
    <row r="267" spans="1:9" ht="15" x14ac:dyDescent="0.25">
      <c r="A267" s="1"/>
      <c r="B267" s="73" t="s">
        <v>146</v>
      </c>
      <c r="C267" s="73"/>
      <c r="D267" s="74"/>
      <c r="E267" s="74"/>
      <c r="F267" s="75"/>
      <c r="G267" s="228"/>
    </row>
    <row r="268" spans="1:9" ht="15" x14ac:dyDescent="0.25">
      <c r="B268" s="156"/>
      <c r="C268" s="156"/>
      <c r="D268" s="156"/>
      <c r="E268" s="156"/>
      <c r="F268" s="47"/>
      <c r="G268" s="134"/>
    </row>
    <row r="269" spans="1:9" ht="18.75" x14ac:dyDescent="0.25">
      <c r="B269" s="166" t="s">
        <v>10</v>
      </c>
      <c r="C269" s="167"/>
      <c r="D269" s="106">
        <v>2023</v>
      </c>
      <c r="E269" s="106">
        <v>2022</v>
      </c>
      <c r="F269" s="134"/>
      <c r="G269" s="134"/>
    </row>
    <row r="270" spans="1:9" ht="15" x14ac:dyDescent="0.25">
      <c r="B270" s="205" t="s">
        <v>293</v>
      </c>
      <c r="C270" s="206"/>
      <c r="D270" s="46">
        <v>242241029.00999999</v>
      </c>
      <c r="E270" s="46">
        <v>222625904.46000001</v>
      </c>
      <c r="F270" s="47"/>
      <c r="G270" s="134"/>
      <c r="H270" s="2" t="s">
        <v>221</v>
      </c>
      <c r="I270" s="21"/>
    </row>
    <row r="271" spans="1:9" ht="15" customHeight="1" x14ac:dyDescent="0.25">
      <c r="B271" s="205" t="s">
        <v>294</v>
      </c>
      <c r="C271" s="206"/>
      <c r="D271" s="68">
        <v>0</v>
      </c>
      <c r="E271" s="68">
        <v>0</v>
      </c>
      <c r="F271" s="47"/>
      <c r="G271" s="47"/>
    </row>
    <row r="272" spans="1:9" ht="15" x14ac:dyDescent="0.25">
      <c r="B272" s="205" t="s">
        <v>295</v>
      </c>
      <c r="C272" s="206"/>
      <c r="D272" s="69">
        <v>11085150.26</v>
      </c>
      <c r="E272" s="69">
        <f>1265284.53+6658177.19</f>
        <v>7923461.7200000007</v>
      </c>
      <c r="F272" s="47"/>
      <c r="G272" s="47"/>
      <c r="H272" s="2" t="s">
        <v>248</v>
      </c>
    </row>
    <row r="273" spans="2:10" ht="15" x14ac:dyDescent="0.25">
      <c r="B273" s="205" t="s">
        <v>296</v>
      </c>
      <c r="C273" s="206"/>
      <c r="D273" s="51">
        <v>421754.72</v>
      </c>
      <c r="E273" s="51">
        <v>3063.06</v>
      </c>
      <c r="F273" s="47"/>
      <c r="G273" s="47"/>
      <c r="H273" s="2" t="s">
        <v>337</v>
      </c>
    </row>
    <row r="274" spans="2:10" ht="15" x14ac:dyDescent="0.25">
      <c r="B274" s="205" t="s">
        <v>297</v>
      </c>
      <c r="C274" s="206"/>
      <c r="D274" s="68"/>
      <c r="E274" s="68">
        <v>2153310.25</v>
      </c>
      <c r="F274" s="47"/>
      <c r="G274" s="47"/>
      <c r="H274" s="2" t="s">
        <v>222</v>
      </c>
    </row>
    <row r="275" spans="2:10" ht="15" x14ac:dyDescent="0.25">
      <c r="B275" s="205" t="s">
        <v>298</v>
      </c>
      <c r="C275" s="206"/>
      <c r="D275" s="68">
        <v>0</v>
      </c>
      <c r="E275" s="68">
        <v>0</v>
      </c>
      <c r="F275" s="47"/>
      <c r="G275" s="47"/>
    </row>
    <row r="276" spans="2:10" ht="24" customHeight="1" x14ac:dyDescent="0.25">
      <c r="B276" s="205" t="s">
        <v>299</v>
      </c>
      <c r="C276" s="206"/>
      <c r="D276" s="68">
        <v>0</v>
      </c>
      <c r="E276" s="68">
        <v>0</v>
      </c>
      <c r="F276" s="47"/>
      <c r="G276" s="47"/>
    </row>
    <row r="277" spans="2:10" ht="15" x14ac:dyDescent="0.25">
      <c r="B277" s="205" t="s">
        <v>300</v>
      </c>
      <c r="C277" s="206"/>
      <c r="D277" s="68">
        <v>0</v>
      </c>
      <c r="E277" s="68">
        <v>0</v>
      </c>
      <c r="F277" s="47"/>
      <c r="G277" s="47"/>
    </row>
    <row r="278" spans="2:10" ht="15" x14ac:dyDescent="0.25">
      <c r="B278" s="205" t="s">
        <v>301</v>
      </c>
      <c r="C278" s="206"/>
      <c r="D278" s="51">
        <v>564290.76</v>
      </c>
      <c r="E278" s="51">
        <v>5.3</v>
      </c>
      <c r="F278" s="47"/>
      <c r="G278" s="47"/>
      <c r="H278" s="2" t="s">
        <v>249</v>
      </c>
    </row>
    <row r="279" spans="2:10" ht="15" x14ac:dyDescent="0.25">
      <c r="B279" s="64"/>
      <c r="C279" s="64"/>
      <c r="D279" s="42"/>
      <c r="E279" s="42"/>
      <c r="F279" s="47"/>
      <c r="G279" s="47"/>
    </row>
    <row r="280" spans="2:10" ht="15.75" thickBot="1" x14ac:dyDescent="0.3">
      <c r="B280" s="64"/>
      <c r="C280" s="64"/>
      <c r="D280" s="42"/>
      <c r="E280" s="42"/>
      <c r="F280" s="47"/>
      <c r="G280" s="47"/>
    </row>
    <row r="281" spans="2:10" s="113" customFormat="1" ht="30" customHeight="1" thickBot="1" x14ac:dyDescent="0.3">
      <c r="B281" s="190" t="s">
        <v>6</v>
      </c>
      <c r="C281" s="191"/>
      <c r="D281" s="191"/>
      <c r="E281" s="191"/>
      <c r="F281" s="191"/>
      <c r="G281" s="192"/>
      <c r="J281" s="114"/>
    </row>
    <row r="282" spans="2:10" ht="15" x14ac:dyDescent="0.25">
      <c r="B282" s="156"/>
      <c r="C282" s="156"/>
      <c r="D282" s="156"/>
      <c r="E282" s="156"/>
      <c r="F282" s="47"/>
      <c r="G282" s="47"/>
    </row>
    <row r="283" spans="2:10" ht="15" x14ac:dyDescent="0.25">
      <c r="B283" s="216" t="s">
        <v>338</v>
      </c>
      <c r="C283" s="216"/>
      <c r="D283" s="216"/>
      <c r="E283" s="216"/>
      <c r="F283" s="47"/>
      <c r="G283" s="47"/>
    </row>
    <row r="284" spans="2:10" ht="104.25" customHeight="1" x14ac:dyDescent="0.25">
      <c r="B284" s="217" t="s">
        <v>339</v>
      </c>
      <c r="C284" s="217"/>
      <c r="D284" s="217"/>
      <c r="E284" s="217"/>
      <c r="F284" s="47"/>
      <c r="G284" s="47"/>
    </row>
    <row r="285" spans="2:10" ht="15" x14ac:dyDescent="0.25">
      <c r="B285" s="60"/>
      <c r="C285" s="60"/>
      <c r="D285" s="60"/>
      <c r="E285" s="60"/>
      <c r="F285" s="47"/>
      <c r="G285" s="47"/>
    </row>
    <row r="286" spans="2:10" ht="18.75" customHeight="1" x14ac:dyDescent="0.25">
      <c r="B286" s="176" t="s">
        <v>7</v>
      </c>
      <c r="C286" s="176"/>
      <c r="D286" s="176"/>
      <c r="E286" s="176"/>
      <c r="F286" s="47"/>
      <c r="G286" s="47"/>
      <c r="H286" s="2" t="str">
        <f>+B286</f>
        <v>Conciliación entre los Ingresos Presupuestarios y Contables</v>
      </c>
    </row>
    <row r="287" spans="2:10" ht="18.75" customHeight="1" x14ac:dyDescent="0.25">
      <c r="B287" s="176" t="s">
        <v>355</v>
      </c>
      <c r="C287" s="176"/>
      <c r="D287" s="176"/>
      <c r="E287" s="176"/>
      <c r="F287" s="47"/>
      <c r="G287" s="47"/>
    </row>
    <row r="288" spans="2:10" ht="13.5" customHeight="1" x14ac:dyDescent="0.25">
      <c r="B288" s="133"/>
      <c r="C288" s="133"/>
      <c r="D288" s="133"/>
      <c r="E288" s="133"/>
      <c r="F288" s="134"/>
      <c r="G288" s="134"/>
      <c r="J288" s="135"/>
    </row>
    <row r="289" spans="2:8" ht="18.75" x14ac:dyDescent="0.25">
      <c r="B289" s="125" t="s">
        <v>302</v>
      </c>
      <c r="C289" s="125"/>
      <c r="D289" s="126"/>
      <c r="E289" s="125">
        <v>547014864.48000002</v>
      </c>
      <c r="F289" s="47"/>
      <c r="G289" s="47"/>
      <c r="H289" s="2" t="s">
        <v>223</v>
      </c>
    </row>
    <row r="290" spans="2:8" ht="12" customHeight="1" x14ac:dyDescent="0.2">
      <c r="B290" s="177"/>
      <c r="C290" s="177"/>
      <c r="D290" s="127"/>
      <c r="E290" s="127"/>
      <c r="F290" s="47"/>
      <c r="G290" s="47"/>
    </row>
    <row r="291" spans="2:8" ht="18.75" x14ac:dyDescent="0.25">
      <c r="B291" s="125" t="s">
        <v>303</v>
      </c>
      <c r="C291" s="125"/>
      <c r="D291" s="126"/>
      <c r="E291" s="125">
        <f>SUM(D291:D297)</f>
        <v>0</v>
      </c>
      <c r="F291" s="47"/>
      <c r="G291" s="47"/>
    </row>
    <row r="292" spans="2:8" ht="15" customHeight="1" x14ac:dyDescent="0.25">
      <c r="B292" s="178" t="s">
        <v>149</v>
      </c>
      <c r="C292" s="178"/>
      <c r="D292" s="129">
        <v>0</v>
      </c>
      <c r="E292" s="129"/>
      <c r="F292" s="47"/>
      <c r="G292" s="47"/>
    </row>
    <row r="293" spans="2:8" ht="15" customHeight="1" x14ac:dyDescent="0.25">
      <c r="B293" s="178" t="s">
        <v>150</v>
      </c>
      <c r="C293" s="178"/>
      <c r="D293" s="129"/>
      <c r="E293" s="129"/>
      <c r="F293" s="47"/>
      <c r="G293" s="47"/>
    </row>
    <row r="294" spans="2:8" ht="15" customHeight="1" x14ac:dyDescent="0.25">
      <c r="B294" s="178" t="s">
        <v>151</v>
      </c>
      <c r="C294" s="178"/>
      <c r="D294" s="129">
        <v>0</v>
      </c>
      <c r="E294" s="129"/>
      <c r="F294" s="47"/>
      <c r="G294" s="47"/>
    </row>
    <row r="295" spans="2:8" ht="15" customHeight="1" x14ac:dyDescent="0.25">
      <c r="B295" s="178" t="s">
        <v>152</v>
      </c>
      <c r="C295" s="178"/>
      <c r="D295" s="129">
        <v>0</v>
      </c>
      <c r="E295" s="129"/>
      <c r="F295" s="47"/>
      <c r="G295" s="47"/>
    </row>
    <row r="296" spans="2:8" ht="15" customHeight="1" x14ac:dyDescent="0.25">
      <c r="B296" s="178" t="s">
        <v>153</v>
      </c>
      <c r="C296" s="178"/>
      <c r="D296" s="129">
        <v>0</v>
      </c>
      <c r="E296" s="129"/>
      <c r="F296" s="47"/>
      <c r="G296" s="47"/>
    </row>
    <row r="297" spans="2:8" ht="15" customHeight="1" x14ac:dyDescent="0.25">
      <c r="B297" s="224" t="s">
        <v>154</v>
      </c>
      <c r="C297" s="224"/>
      <c r="D297" s="129">
        <v>0</v>
      </c>
      <c r="E297" s="128"/>
      <c r="F297" s="47"/>
      <c r="G297" s="47"/>
    </row>
    <row r="298" spans="2:8" ht="15" customHeight="1" x14ac:dyDescent="0.25">
      <c r="B298" s="202"/>
      <c r="C298" s="202"/>
      <c r="D298" s="128"/>
      <c r="E298" s="129">
        <f>SUM(D300:D302)</f>
        <v>0</v>
      </c>
      <c r="F298" s="47"/>
      <c r="G298" s="47"/>
    </row>
    <row r="299" spans="2:8" ht="18.75" x14ac:dyDescent="0.25">
      <c r="B299" s="125" t="s">
        <v>304</v>
      </c>
      <c r="C299" s="125"/>
      <c r="D299" s="126"/>
      <c r="E299" s="125"/>
      <c r="F299" s="47"/>
      <c r="G299" s="47"/>
    </row>
    <row r="300" spans="2:8" ht="15" customHeight="1" x14ac:dyDescent="0.25">
      <c r="B300" s="178" t="s">
        <v>155</v>
      </c>
      <c r="C300" s="178"/>
      <c r="D300" s="129">
        <v>0</v>
      </c>
      <c r="E300" s="129"/>
      <c r="F300" s="47"/>
      <c r="G300" s="47"/>
    </row>
    <row r="301" spans="2:8" ht="15" customHeight="1" x14ac:dyDescent="0.25">
      <c r="B301" s="178" t="s">
        <v>156</v>
      </c>
      <c r="C301" s="178"/>
      <c r="D301" s="129">
        <v>0</v>
      </c>
      <c r="E301" s="129"/>
      <c r="F301" s="47"/>
      <c r="G301" s="47"/>
    </row>
    <row r="302" spans="2:8" ht="15" customHeight="1" x14ac:dyDescent="0.25">
      <c r="B302" s="201" t="s">
        <v>157</v>
      </c>
      <c r="C302" s="201"/>
      <c r="D302" s="129">
        <v>0</v>
      </c>
      <c r="E302" s="129"/>
      <c r="F302" s="47"/>
      <c r="G302" s="47"/>
    </row>
    <row r="303" spans="2:8" ht="15" customHeight="1" x14ac:dyDescent="0.25">
      <c r="B303" s="202"/>
      <c r="C303" s="202"/>
      <c r="D303" s="128"/>
      <c r="E303" s="128"/>
      <c r="F303" s="47"/>
      <c r="G303" s="47"/>
    </row>
    <row r="304" spans="2:8" ht="18.75" x14ac:dyDescent="0.25">
      <c r="B304" s="125" t="s">
        <v>305</v>
      </c>
      <c r="C304" s="125"/>
      <c r="D304" s="126"/>
      <c r="E304" s="125">
        <f>+E289+E291-E298</f>
        <v>547014864.48000002</v>
      </c>
      <c r="F304" s="47"/>
      <c r="G304" s="47"/>
    </row>
    <row r="305" spans="2:10" ht="12" customHeight="1" x14ac:dyDescent="0.25">
      <c r="B305" s="111"/>
      <c r="C305" s="111"/>
      <c r="D305" s="111"/>
      <c r="E305" s="111"/>
      <c r="F305" s="47"/>
      <c r="G305" s="47"/>
    </row>
    <row r="306" spans="2:10" ht="18.75" customHeight="1" x14ac:dyDescent="0.25">
      <c r="B306" s="176" t="s">
        <v>8</v>
      </c>
      <c r="C306" s="176"/>
      <c r="D306" s="176"/>
      <c r="E306" s="176"/>
      <c r="F306" s="47"/>
      <c r="G306" s="47"/>
      <c r="H306" s="2" t="str">
        <f>+B306</f>
        <v>Conciliación entre los Egresos Presupuestarios y los Gastos Contables</v>
      </c>
    </row>
    <row r="307" spans="2:10" ht="18.75" customHeight="1" x14ac:dyDescent="0.25">
      <c r="B307" s="176" t="s">
        <v>355</v>
      </c>
      <c r="C307" s="176"/>
      <c r="D307" s="176"/>
      <c r="E307" s="176"/>
      <c r="F307" s="47"/>
      <c r="G307" s="47"/>
    </row>
    <row r="308" spans="2:10" ht="11.25" customHeight="1" x14ac:dyDescent="0.25">
      <c r="B308" s="133"/>
      <c r="C308" s="133"/>
      <c r="D308" s="133"/>
      <c r="E308" s="133"/>
      <c r="F308" s="134"/>
      <c r="G308" s="134"/>
      <c r="J308" s="135"/>
    </row>
    <row r="309" spans="2:10" ht="18.75" x14ac:dyDescent="0.25">
      <c r="B309" s="125" t="s">
        <v>148</v>
      </c>
      <c r="C309" s="125"/>
      <c r="D309" s="126"/>
      <c r="E309" s="125">
        <v>471057054.77999997</v>
      </c>
      <c r="F309" s="47"/>
      <c r="G309" s="47"/>
      <c r="H309" s="2" t="s">
        <v>224</v>
      </c>
    </row>
    <row r="310" spans="2:10" ht="12" customHeight="1" x14ac:dyDescent="0.25">
      <c r="B310" s="210"/>
      <c r="C310" s="210"/>
      <c r="D310" s="110"/>
      <c r="E310" s="110"/>
      <c r="F310" s="47"/>
      <c r="G310" s="47"/>
    </row>
    <row r="311" spans="2:10" ht="18.75" x14ac:dyDescent="0.25">
      <c r="B311" s="125" t="s">
        <v>306</v>
      </c>
      <c r="C311" s="125"/>
      <c r="D311" s="126"/>
      <c r="E311" s="125">
        <f>SUM(D312:D333)</f>
        <v>201793245.75</v>
      </c>
      <c r="F311" s="47"/>
      <c r="G311" s="47"/>
    </row>
    <row r="312" spans="2:10" ht="15" customHeight="1" x14ac:dyDescent="0.25">
      <c r="B312" s="211" t="s">
        <v>158</v>
      </c>
      <c r="C312" s="211"/>
      <c r="D312" s="131">
        <v>0</v>
      </c>
      <c r="E312" s="132"/>
      <c r="F312" s="47"/>
      <c r="G312" s="47"/>
    </row>
    <row r="313" spans="2:10" ht="15" customHeight="1" x14ac:dyDescent="0.25">
      <c r="B313" s="211" t="s">
        <v>159</v>
      </c>
      <c r="C313" s="211"/>
      <c r="D313" s="131">
        <v>0</v>
      </c>
      <c r="E313" s="132"/>
      <c r="F313" s="47"/>
      <c r="G313" s="47"/>
    </row>
    <row r="314" spans="2:10" ht="15" customHeight="1" x14ac:dyDescent="0.25">
      <c r="B314" s="211" t="s">
        <v>160</v>
      </c>
      <c r="C314" s="211"/>
      <c r="D314" s="131">
        <v>1010860.28</v>
      </c>
      <c r="E314" s="132"/>
      <c r="F314" s="47"/>
      <c r="G314" s="47"/>
    </row>
    <row r="315" spans="2:10" ht="15" customHeight="1" x14ac:dyDescent="0.25">
      <c r="B315" s="211" t="s">
        <v>161</v>
      </c>
      <c r="C315" s="211"/>
      <c r="D315" s="131">
        <v>34866.04</v>
      </c>
      <c r="E315" s="132"/>
      <c r="F315" s="47"/>
      <c r="G315" s="47"/>
    </row>
    <row r="316" spans="2:10" ht="15" customHeight="1" x14ac:dyDescent="0.25">
      <c r="B316" s="211" t="s">
        <v>162</v>
      </c>
      <c r="C316" s="211"/>
      <c r="D316" s="131">
        <v>914343.9</v>
      </c>
      <c r="E316" s="132"/>
      <c r="F316" s="47"/>
      <c r="G316" s="47"/>
    </row>
    <row r="317" spans="2:10" ht="15" customHeight="1" x14ac:dyDescent="0.25">
      <c r="B317" s="211" t="s">
        <v>163</v>
      </c>
      <c r="C317" s="211"/>
      <c r="D317" s="131">
        <v>0</v>
      </c>
      <c r="E317" s="132"/>
      <c r="F317" s="47"/>
      <c r="G317" s="47"/>
    </row>
    <row r="318" spans="2:10" ht="15" customHeight="1" x14ac:dyDescent="0.25">
      <c r="B318" s="211" t="s">
        <v>164</v>
      </c>
      <c r="C318" s="211"/>
      <c r="D318" s="131">
        <v>0</v>
      </c>
      <c r="E318" s="132"/>
      <c r="F318" s="47"/>
      <c r="G318" s="47"/>
    </row>
    <row r="319" spans="2:10" ht="15" customHeight="1" x14ac:dyDescent="0.25">
      <c r="B319" s="211" t="s">
        <v>165</v>
      </c>
      <c r="C319" s="211"/>
      <c r="D319" s="131">
        <v>5266663.92</v>
      </c>
      <c r="E319" s="132"/>
      <c r="F319" s="47"/>
      <c r="G319" s="47"/>
    </row>
    <row r="320" spans="2:10" ht="15" customHeight="1" x14ac:dyDescent="0.25">
      <c r="B320" s="211" t="s">
        <v>166</v>
      </c>
      <c r="C320" s="211"/>
      <c r="D320" s="131">
        <v>0</v>
      </c>
      <c r="E320" s="132"/>
      <c r="F320" s="47"/>
      <c r="G320" s="47"/>
    </row>
    <row r="321" spans="2:8" ht="15" customHeight="1" x14ac:dyDescent="0.25">
      <c r="B321" s="211" t="s">
        <v>167</v>
      </c>
      <c r="C321" s="211"/>
      <c r="D321" s="131">
        <v>0</v>
      </c>
      <c r="E321" s="132"/>
      <c r="F321" s="47"/>
      <c r="G321" s="47"/>
    </row>
    <row r="322" spans="2:8" ht="15" customHeight="1" x14ac:dyDescent="0.25">
      <c r="B322" s="211" t="s">
        <v>168</v>
      </c>
      <c r="C322" s="211"/>
      <c r="D322" s="131">
        <v>206743.32</v>
      </c>
      <c r="E322" s="132"/>
      <c r="F322" s="47"/>
      <c r="G322" s="47"/>
      <c r="H322" s="2" t="s">
        <v>227</v>
      </c>
    </row>
    <row r="323" spans="2:8" ht="15" customHeight="1" x14ac:dyDescent="0.25">
      <c r="B323" s="211" t="s">
        <v>169</v>
      </c>
      <c r="C323" s="211"/>
      <c r="D323" s="131">
        <v>137089550.03999999</v>
      </c>
      <c r="E323" s="132"/>
      <c r="F323" s="47"/>
      <c r="G323" s="47"/>
      <c r="H323" s="2" t="s">
        <v>225</v>
      </c>
    </row>
    <row r="324" spans="2:8" ht="15" customHeight="1" x14ac:dyDescent="0.25">
      <c r="B324" s="211" t="s">
        <v>170</v>
      </c>
      <c r="C324" s="211"/>
      <c r="D324" s="131">
        <v>57270218.25</v>
      </c>
      <c r="E324" s="132"/>
      <c r="F324" s="47"/>
      <c r="G324" s="47"/>
      <c r="H324" s="2" t="s">
        <v>225</v>
      </c>
    </row>
    <row r="325" spans="2:8" ht="15" customHeight="1" x14ac:dyDescent="0.25">
      <c r="B325" s="211" t="s">
        <v>171</v>
      </c>
      <c r="C325" s="211"/>
      <c r="D325" s="131">
        <v>0</v>
      </c>
      <c r="E325" s="132"/>
      <c r="F325" s="47"/>
      <c r="G325" s="47"/>
    </row>
    <row r="326" spans="2:8" ht="15" customHeight="1" x14ac:dyDescent="0.25">
      <c r="B326" s="211" t="s">
        <v>172</v>
      </c>
      <c r="C326" s="211"/>
      <c r="D326" s="131">
        <v>0</v>
      </c>
      <c r="E326" s="132"/>
      <c r="F326" s="47"/>
      <c r="G326" s="47"/>
    </row>
    <row r="327" spans="2:8" ht="15" customHeight="1" x14ac:dyDescent="0.25">
      <c r="B327" s="211" t="s">
        <v>173</v>
      </c>
      <c r="C327" s="211"/>
      <c r="D327" s="131">
        <v>0</v>
      </c>
      <c r="E327" s="132"/>
      <c r="F327" s="47"/>
      <c r="G327" s="47"/>
    </row>
    <row r="328" spans="2:8" ht="15" customHeight="1" x14ac:dyDescent="0.25">
      <c r="B328" s="211" t="s">
        <v>174</v>
      </c>
      <c r="C328" s="211"/>
      <c r="D328" s="131">
        <v>0</v>
      </c>
      <c r="E328" s="132"/>
      <c r="F328" s="47"/>
      <c r="G328" s="47"/>
    </row>
    <row r="329" spans="2:8" ht="15" customHeight="1" x14ac:dyDescent="0.25">
      <c r="B329" s="211" t="s">
        <v>175</v>
      </c>
      <c r="C329" s="211"/>
      <c r="D329" s="131">
        <v>0</v>
      </c>
      <c r="E329" s="132"/>
      <c r="F329" s="47"/>
      <c r="G329" s="47"/>
    </row>
    <row r="330" spans="2:8" ht="15" customHeight="1" x14ac:dyDescent="0.25">
      <c r="B330" s="211" t="s">
        <v>176</v>
      </c>
      <c r="C330" s="211"/>
      <c r="D330" s="131">
        <v>0</v>
      </c>
      <c r="E330" s="132"/>
      <c r="F330" s="47"/>
      <c r="G330" s="47"/>
    </row>
    <row r="331" spans="2:8" ht="15" customHeight="1" x14ac:dyDescent="0.25">
      <c r="B331" s="211" t="s">
        <v>177</v>
      </c>
      <c r="C331" s="211"/>
      <c r="D331" s="131">
        <v>0</v>
      </c>
      <c r="E331" s="132"/>
      <c r="F331" s="47"/>
      <c r="G331" s="47"/>
      <c r="H331" s="2" t="s">
        <v>226</v>
      </c>
    </row>
    <row r="332" spans="2:8" ht="15" customHeight="1" x14ac:dyDescent="0.25">
      <c r="B332" s="211" t="s">
        <v>178</v>
      </c>
      <c r="C332" s="211"/>
      <c r="D332" s="131">
        <v>0</v>
      </c>
      <c r="E332" s="132"/>
      <c r="F332" s="47"/>
      <c r="G332" s="47"/>
    </row>
    <row r="333" spans="2:8" ht="15" customHeight="1" x14ac:dyDescent="0.25">
      <c r="B333" s="214" t="s">
        <v>179</v>
      </c>
      <c r="C333" s="214"/>
      <c r="D333" s="131">
        <v>0</v>
      </c>
      <c r="E333" s="132"/>
      <c r="F333" s="47"/>
      <c r="G333" s="47"/>
    </row>
    <row r="334" spans="2:8" ht="15" customHeight="1" x14ac:dyDescent="0.25">
      <c r="B334" s="215"/>
      <c r="C334" s="215"/>
      <c r="D334" s="130"/>
      <c r="E334" s="130"/>
      <c r="F334" s="47"/>
      <c r="G334" s="47"/>
    </row>
    <row r="335" spans="2:8" ht="18.75" x14ac:dyDescent="0.25">
      <c r="B335" s="125" t="s">
        <v>307</v>
      </c>
      <c r="C335" s="125"/>
      <c r="D335" s="126"/>
      <c r="E335" s="125">
        <f>SUM(D336:D342)</f>
        <v>35391694.009999998</v>
      </c>
      <c r="F335" s="47"/>
      <c r="G335" s="47"/>
    </row>
    <row r="336" spans="2:8" ht="15" customHeight="1" x14ac:dyDescent="0.25">
      <c r="B336" s="211" t="s">
        <v>180</v>
      </c>
      <c r="C336" s="211"/>
      <c r="D336" s="131">
        <v>11085150.26</v>
      </c>
      <c r="E336" s="132"/>
      <c r="F336" s="47"/>
      <c r="G336" s="47"/>
      <c r="H336" s="2" t="s">
        <v>228</v>
      </c>
    </row>
    <row r="337" spans="2:10" ht="15" customHeight="1" x14ac:dyDescent="0.25">
      <c r="B337" s="211" t="s">
        <v>181</v>
      </c>
      <c r="C337" s="211"/>
      <c r="D337" s="131">
        <v>0</v>
      </c>
      <c r="E337" s="132"/>
      <c r="F337" s="47"/>
      <c r="G337" s="47"/>
    </row>
    <row r="338" spans="2:10" ht="15" customHeight="1" x14ac:dyDescent="0.25">
      <c r="B338" s="211" t="s">
        <v>182</v>
      </c>
      <c r="C338" s="211"/>
      <c r="D338" s="131">
        <v>0</v>
      </c>
      <c r="E338" s="132"/>
      <c r="F338" s="47"/>
      <c r="G338" s="47"/>
    </row>
    <row r="339" spans="2:10" ht="15" customHeight="1" x14ac:dyDescent="0.25">
      <c r="B339" s="211" t="s">
        <v>183</v>
      </c>
      <c r="C339" s="211"/>
      <c r="D339" s="131">
        <v>0</v>
      </c>
      <c r="E339" s="132"/>
      <c r="F339" s="47"/>
      <c r="G339" s="47"/>
    </row>
    <row r="340" spans="2:10" ht="15" customHeight="1" x14ac:dyDescent="0.25">
      <c r="B340" s="211" t="s">
        <v>184</v>
      </c>
      <c r="C340" s="211"/>
      <c r="D340" s="131">
        <v>0</v>
      </c>
      <c r="E340" s="132"/>
      <c r="F340" s="47"/>
      <c r="G340" s="47"/>
    </row>
    <row r="341" spans="2:10" ht="15" customHeight="1" x14ac:dyDescent="0.25">
      <c r="B341" s="211" t="s">
        <v>185</v>
      </c>
      <c r="C341" s="211"/>
      <c r="D341" s="131">
        <v>564293.06999999995</v>
      </c>
      <c r="E341" s="132"/>
      <c r="F341" s="47"/>
      <c r="G341" s="47"/>
      <c r="H341" s="2" t="s">
        <v>228</v>
      </c>
    </row>
    <row r="342" spans="2:10" ht="15" customHeight="1" x14ac:dyDescent="0.25">
      <c r="B342" s="214" t="s">
        <v>186</v>
      </c>
      <c r="C342" s="214"/>
      <c r="D342" s="131">
        <v>23742250.68</v>
      </c>
      <c r="E342" s="132"/>
      <c r="F342" s="47"/>
      <c r="G342" s="47"/>
    </row>
    <row r="343" spans="2:10" ht="15" customHeight="1" x14ac:dyDescent="0.25">
      <c r="B343" s="210"/>
      <c r="C343" s="210"/>
      <c r="D343" s="110"/>
      <c r="E343" s="110"/>
      <c r="F343" s="47"/>
      <c r="G343" s="47"/>
    </row>
    <row r="344" spans="2:10" ht="18.75" x14ac:dyDescent="0.25">
      <c r="B344" s="125" t="s">
        <v>308</v>
      </c>
      <c r="C344" s="125"/>
      <c r="D344" s="126"/>
      <c r="E344" s="125">
        <f>+E309-E311+E335</f>
        <v>304655503.03999996</v>
      </c>
      <c r="F344" s="47"/>
      <c r="G344" s="47"/>
    </row>
    <row r="345" spans="2:10" ht="12.75" x14ac:dyDescent="0.25">
      <c r="B345" s="107"/>
      <c r="C345" s="108"/>
      <c r="D345" s="109"/>
      <c r="E345" s="109"/>
      <c r="F345" s="47"/>
      <c r="G345" s="47"/>
    </row>
    <row r="346" spans="2:10" ht="18.75" customHeight="1" x14ac:dyDescent="0.25">
      <c r="B346" s="175"/>
      <c r="C346" s="175"/>
      <c r="D346" s="175"/>
      <c r="E346" s="175"/>
      <c r="F346" s="175"/>
      <c r="G346" s="175"/>
      <c r="J346" s="136"/>
    </row>
    <row r="348" spans="2:10" x14ac:dyDescent="0.2">
      <c r="B348" s="23"/>
      <c r="C348" s="23"/>
      <c r="D348" s="23"/>
      <c r="E348" s="23"/>
    </row>
    <row r="349" spans="2:10" x14ac:dyDescent="0.2">
      <c r="B349" s="137"/>
      <c r="C349" s="23"/>
      <c r="D349" s="24"/>
      <c r="E349" s="23"/>
    </row>
    <row r="350" spans="2:10" x14ac:dyDescent="0.2">
      <c r="B350" s="137"/>
      <c r="C350" s="23"/>
      <c r="D350" s="137"/>
      <c r="E350" s="23"/>
    </row>
    <row r="351" spans="2:10" x14ac:dyDescent="0.2">
      <c r="B351" s="23"/>
      <c r="C351" s="23"/>
      <c r="D351" s="23"/>
      <c r="E351" s="23"/>
    </row>
    <row r="352" spans="2:10" x14ac:dyDescent="0.2">
      <c r="B352" s="23"/>
      <c r="C352" s="23"/>
      <c r="D352" s="23"/>
      <c r="E352" s="23"/>
    </row>
    <row r="353" spans="2:5" x14ac:dyDescent="0.2">
      <c r="B353" s="23"/>
      <c r="C353" s="23"/>
      <c r="D353" s="23"/>
      <c r="E353" s="23"/>
    </row>
    <row r="354" spans="2:5" x14ac:dyDescent="0.2">
      <c r="B354" s="23"/>
      <c r="C354" s="23"/>
      <c r="D354" s="23"/>
      <c r="E354" s="23"/>
    </row>
    <row r="355" spans="2:5" x14ac:dyDescent="0.2">
      <c r="B355" s="23"/>
      <c r="C355" s="23"/>
      <c r="D355" s="23"/>
      <c r="E355" s="23"/>
    </row>
    <row r="356" spans="2:5" x14ac:dyDescent="0.2">
      <c r="B356" s="24"/>
      <c r="C356" s="23"/>
      <c r="D356" s="23"/>
      <c r="E356" s="23"/>
    </row>
    <row r="357" spans="2:5" x14ac:dyDescent="0.2">
      <c r="B357" s="24"/>
      <c r="C357" s="23"/>
      <c r="D357" s="23"/>
      <c r="E357" s="23"/>
    </row>
    <row r="358" spans="2:5" x14ac:dyDescent="0.2">
      <c r="B358" s="23"/>
      <c r="C358" s="23"/>
      <c r="D358" s="23"/>
      <c r="E358" s="23"/>
    </row>
  </sheetData>
  <sheetProtection formatColumns="0" formatRows="0"/>
  <mergeCells count="162">
    <mergeCell ref="B36:B56"/>
    <mergeCell ref="B58:D58"/>
    <mergeCell ref="B59:D59"/>
    <mergeCell ref="B95:C95"/>
    <mergeCell ref="H150:H167"/>
    <mergeCell ref="C73:D73"/>
    <mergeCell ref="C74:D74"/>
    <mergeCell ref="B329:C329"/>
    <mergeCell ref="B297:C297"/>
    <mergeCell ref="B298:C298"/>
    <mergeCell ref="B312:C312"/>
    <mergeCell ref="B118:C118"/>
    <mergeCell ref="B119:C119"/>
    <mergeCell ref="B221:B222"/>
    <mergeCell ref="C221:C222"/>
    <mergeCell ref="D221:F221"/>
    <mergeCell ref="B240:C240"/>
    <mergeCell ref="B241:C241"/>
    <mergeCell ref="B242:C242"/>
    <mergeCell ref="B268:E268"/>
    <mergeCell ref="B270:C270"/>
    <mergeCell ref="B75:F75"/>
    <mergeCell ref="B271:C271"/>
    <mergeCell ref="B281:G281"/>
    <mergeCell ref="D227:E227"/>
    <mergeCell ref="B228:B229"/>
    <mergeCell ref="C228:C229"/>
    <mergeCell ref="B226:B227"/>
    <mergeCell ref="C226:C227"/>
    <mergeCell ref="D226:F226"/>
    <mergeCell ref="B232:G232"/>
    <mergeCell ref="B342:C342"/>
    <mergeCell ref="B333:C333"/>
    <mergeCell ref="B334:C334"/>
    <mergeCell ref="B310:C310"/>
    <mergeCell ref="B294:C294"/>
    <mergeCell ref="B295:C295"/>
    <mergeCell ref="B296:C296"/>
    <mergeCell ref="B338:C338"/>
    <mergeCell ref="B339:C339"/>
    <mergeCell ref="B283:E283"/>
    <mergeCell ref="B284:E284"/>
    <mergeCell ref="B343:C343"/>
    <mergeCell ref="B313:C313"/>
    <mergeCell ref="B314:C314"/>
    <mergeCell ref="B315:C315"/>
    <mergeCell ref="B316:C316"/>
    <mergeCell ref="B317:C317"/>
    <mergeCell ref="B318:C318"/>
    <mergeCell ref="B327:C327"/>
    <mergeCell ref="B319:C319"/>
    <mergeCell ref="B320:C320"/>
    <mergeCell ref="B321:C321"/>
    <mergeCell ref="B322:C322"/>
    <mergeCell ref="B323:C323"/>
    <mergeCell ref="B324:C324"/>
    <mergeCell ref="B325:C325"/>
    <mergeCell ref="B326:C326"/>
    <mergeCell ref="B340:C340"/>
    <mergeCell ref="B341:C341"/>
    <mergeCell ref="B328:C328"/>
    <mergeCell ref="B330:C330"/>
    <mergeCell ref="B331:C331"/>
    <mergeCell ref="B332:C332"/>
    <mergeCell ref="B336:C336"/>
    <mergeCell ref="B337:C337"/>
    <mergeCell ref="C19:D19"/>
    <mergeCell ref="C20:D20"/>
    <mergeCell ref="B300:C300"/>
    <mergeCell ref="B301:C301"/>
    <mergeCell ref="B302:C302"/>
    <mergeCell ref="B303:C303"/>
    <mergeCell ref="G221:G222"/>
    <mergeCell ref="B223:B224"/>
    <mergeCell ref="C223:C224"/>
    <mergeCell ref="G223:G224"/>
    <mergeCell ref="B277:C277"/>
    <mergeCell ref="B278:C278"/>
    <mergeCell ref="B286:E286"/>
    <mergeCell ref="G124:G125"/>
    <mergeCell ref="B136:G136"/>
    <mergeCell ref="B220:G220"/>
    <mergeCell ref="B269:C269"/>
    <mergeCell ref="B272:C272"/>
    <mergeCell ref="B273:C273"/>
    <mergeCell ref="B274:C274"/>
    <mergeCell ref="B275:C275"/>
    <mergeCell ref="B276:C276"/>
    <mergeCell ref="B120:C120"/>
    <mergeCell ref="G226:G227"/>
    <mergeCell ref="C82:D82"/>
    <mergeCell ref="B2:G2"/>
    <mergeCell ref="B3:G3"/>
    <mergeCell ref="B100:C100"/>
    <mergeCell ref="B101:C101"/>
    <mergeCell ref="B102:C102"/>
    <mergeCell ref="B103:C103"/>
    <mergeCell ref="B94:C94"/>
    <mergeCell ref="C24:D24"/>
    <mergeCell ref="C35:D35"/>
    <mergeCell ref="C69:D69"/>
    <mergeCell ref="B4:G4"/>
    <mergeCell ref="B5:G5"/>
    <mergeCell ref="B7:G7"/>
    <mergeCell ref="C63:D63"/>
    <mergeCell ref="B16:B17"/>
    <mergeCell ref="B92:C92"/>
    <mergeCell ref="B93:C93"/>
    <mergeCell ref="C68:D68"/>
    <mergeCell ref="B99:C99"/>
    <mergeCell ref="C15:D15"/>
    <mergeCell ref="C16:D17"/>
    <mergeCell ref="C25:D25"/>
    <mergeCell ref="C18:D18"/>
    <mergeCell ref="C26:D26"/>
    <mergeCell ref="C27:D27"/>
    <mergeCell ref="C28:D28"/>
    <mergeCell ref="C29:D29"/>
    <mergeCell ref="C30:D30"/>
    <mergeCell ref="C31:D31"/>
    <mergeCell ref="B346:G346"/>
    <mergeCell ref="C83:D83"/>
    <mergeCell ref="C84:D84"/>
    <mergeCell ref="C85:D85"/>
    <mergeCell ref="B306:E306"/>
    <mergeCell ref="B307:E307"/>
    <mergeCell ref="B290:C290"/>
    <mergeCell ref="B287:E287"/>
    <mergeCell ref="B292:C292"/>
    <mergeCell ref="B293:C293"/>
    <mergeCell ref="C36:D36"/>
    <mergeCell ref="B105:C105"/>
    <mergeCell ref="B91:C91"/>
    <mergeCell ref="B104:C104"/>
    <mergeCell ref="C64:D64"/>
    <mergeCell ref="B90:C90"/>
    <mergeCell ref="B29:B30"/>
    <mergeCell ref="B26:B27"/>
    <mergeCell ref="H99:I99"/>
    <mergeCell ref="H141:H145"/>
    <mergeCell ref="B282:E282"/>
    <mergeCell ref="B117:C117"/>
    <mergeCell ref="B106:C106"/>
    <mergeCell ref="B107:C107"/>
    <mergeCell ref="B108:C108"/>
    <mergeCell ref="B109:C109"/>
    <mergeCell ref="B110:C110"/>
    <mergeCell ref="B111:C111"/>
    <mergeCell ref="B112:C112"/>
    <mergeCell ref="B113:C113"/>
    <mergeCell ref="B114:C114"/>
    <mergeCell ref="B115:C115"/>
    <mergeCell ref="B116:C116"/>
    <mergeCell ref="B124:B125"/>
    <mergeCell ref="C124:F124"/>
    <mergeCell ref="D228:E228"/>
    <mergeCell ref="B237:C237"/>
    <mergeCell ref="B238:C238"/>
    <mergeCell ref="B239:C239"/>
    <mergeCell ref="G228:G229"/>
    <mergeCell ref="D229:E229"/>
    <mergeCell ref="B235:E235"/>
  </mergeCells>
  <printOptions horizontalCentered="1"/>
  <pageMargins left="0.51181102362204722" right="0.51181102362204722" top="0.55118110236220474" bottom="0.55118110236220474" header="0.31496062992125984" footer="0.31496062992125984"/>
  <pageSetup scale="42" fitToHeight="0" orientation="portrait" r:id="rId1"/>
  <ignoredErrors>
    <ignoredError sqref="D242:E242"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NEF_ND</vt:lpstr>
      <vt:lpstr>NEF_ND!Área_de_impresión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AENS</dc:creator>
  <cp:lastModifiedBy>Daniván A</cp:lastModifiedBy>
  <cp:lastPrinted>2024-02-01T17:09:35Z</cp:lastPrinted>
  <dcterms:created xsi:type="dcterms:W3CDTF">2020-01-21T18:36:28Z</dcterms:created>
  <dcterms:modified xsi:type="dcterms:W3CDTF">2024-02-01T17:09:55Z</dcterms:modified>
</cp:coreProperties>
</file>