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Cuenta Pública\2023\Meche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370" windowHeight="0"/>
  </bookViews>
  <sheets>
    <sheet name="EAEPED_ADMIN" sheetId="1" r:id="rId1"/>
  </sheets>
  <definedNames>
    <definedName name="_xlnm.Print_Area" localSheetId="0">EAEPED_ADMIN!$B$1:$H$49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H30" i="1"/>
  <c r="H31" i="1"/>
  <c r="H32" i="1"/>
  <c r="H33" i="1"/>
  <c r="H34" i="1"/>
  <c r="H35" i="1"/>
  <c r="H36" i="1"/>
  <c r="H37" i="1"/>
  <c r="G29" i="1"/>
  <c r="F29" i="1"/>
  <c r="C28" i="1"/>
  <c r="G28" i="1"/>
  <c r="F28" i="1"/>
  <c r="H27" i="1"/>
  <c r="H12" i="1" l="1"/>
  <c r="H13" i="1"/>
  <c r="H14" i="1"/>
  <c r="H15" i="1"/>
  <c r="H16" i="1"/>
  <c r="H17" i="1"/>
  <c r="H18" i="1"/>
  <c r="H19" i="1"/>
  <c r="H20" i="1"/>
  <c r="H21" i="1"/>
  <c r="H22" i="1"/>
  <c r="H23" i="1"/>
  <c r="H11" i="1"/>
  <c r="H10" i="1"/>
  <c r="E27" i="1" l="1"/>
  <c r="E28" i="1"/>
  <c r="H28" i="1" s="1"/>
  <c r="E29" i="1"/>
  <c r="H29" i="1" s="1"/>
  <c r="E30" i="1"/>
  <c r="E31" i="1"/>
  <c r="E32" i="1"/>
  <c r="E33" i="1"/>
  <c r="E34" i="1"/>
  <c r="E35" i="1"/>
  <c r="E36" i="1"/>
  <c r="E37" i="1"/>
  <c r="E13" i="1" l="1"/>
  <c r="E11" i="1" l="1"/>
  <c r="E21" i="1" l="1"/>
  <c r="E22" i="1"/>
  <c r="E20" i="1"/>
  <c r="E23" i="1"/>
  <c r="E18" i="1"/>
  <c r="E19" i="1"/>
  <c r="G9" i="1" l="1"/>
  <c r="E12" i="1" l="1"/>
  <c r="E14" i="1"/>
  <c r="E15" i="1"/>
  <c r="E16" i="1"/>
  <c r="E17" i="1"/>
  <c r="E10" i="1"/>
  <c r="G26" i="1" l="1"/>
  <c r="G45" i="1" s="1"/>
  <c r="F26" i="1"/>
  <c r="D26" i="1"/>
  <c r="C26" i="1"/>
  <c r="F9" i="1"/>
  <c r="D9" i="1"/>
  <c r="C9" i="1"/>
  <c r="E26" i="1" l="1"/>
  <c r="H26" i="1" s="1"/>
  <c r="F45" i="1"/>
  <c r="D45" i="1"/>
  <c r="C45" i="1"/>
  <c r="E9" i="1"/>
  <c r="E45" i="1" l="1"/>
  <c r="H9" i="1"/>
  <c r="H45" i="1" s="1"/>
</calcChain>
</file>

<file path=xl/sharedStrings.xml><?xml version="1.0" encoding="utf-8"?>
<sst xmlns="http://schemas.openxmlformats.org/spreadsheetml/2006/main" count="43" uniqueCount="33">
  <si>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</si>
  <si>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</si>
  <si>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</si>
  <si>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</si>
  <si>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</si>
  <si>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</si>
  <si>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</si>
  <si>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</si>
  <si>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</si>
  <si>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</si>
  <si>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</si>
  <si>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</si>
  <si>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</si>
  <si>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</si>
  <si>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</si>
  <si>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</si>
  <si>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</si>
  <si>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 xml:space="preserve">          Secretaría Academica</t>
  </si>
  <si>
    <t xml:space="preserve">          Secretaría Administrativa</t>
  </si>
  <si>
    <t xml:space="preserve">          UNIDAD CAMARGO</t>
  </si>
  <si>
    <t xml:space="preserve">          UNIDAD CHIHUAHUA</t>
  </si>
  <si>
    <t xml:space="preserve">          UNIDAD CREEL</t>
  </si>
  <si>
    <t xml:space="preserve">          UNIDAD CUAUHTÉMOC</t>
  </si>
  <si>
    <t xml:space="preserve">          UNIDAD DELICIAS</t>
  </si>
  <si>
    <t xml:space="preserve">          UNIDAD GUACHOCHI</t>
  </si>
  <si>
    <t xml:space="preserve">          UNIDAD GUADALUPE Y CALVO</t>
  </si>
  <si>
    <t xml:space="preserve">          UNIDAD JUÁREZ</t>
  </si>
  <si>
    <t xml:space="preserve">          UNIDAD MADERA</t>
  </si>
  <si>
    <t xml:space="preserve">          UNIDAD NUEVO CASAS GRANDES</t>
  </si>
  <si>
    <t xml:space="preserve">          UNIDAD PARRAL</t>
  </si>
  <si>
    <t xml:space="preserve">          UNIDAD MADERA, NCG,PARRAL VIRTUAL Y CONOCER</t>
  </si>
  <si>
    <t xml:space="preserve">          UNIDAD VIRTUAL Y CONOCER</t>
  </si>
  <si>
    <t>Del 01 de enero al 30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</si>
</sst>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43" fontId="4" fillId="0" borderId="14" xfId="1" applyFont="1" applyBorder="1" applyAlignment="1" applyProtection="1">
      <alignment horizontal="left" vertical="center" wrapText="1"/>
      <protection locked="0"/>
    </xf>
    <xf numFmtId="43" fontId="3" fillId="0" borderId="14" xfId="1" applyFont="1" applyBorder="1" applyAlignment="1" applyProtection="1">
      <alignment horizontal="left" vertical="center" wrapText="1" indent="1"/>
      <protection locked="0"/>
    </xf>
    <xf numFmtId="4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14" xfId="0" applyFont="1" applyBorder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2" fillId="0" borderId="9" xfId="0" applyNumberFormat="1" applyFont="1" applyBorder="1" applyAlignment="1" applyProtection="1">
      <alignment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Protection="1">
      <protection locked="0"/>
    </xf>
    <xf numFmtId="3" fontId="2" fillId="0" borderId="5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13"/>
  <sheetViews>
    <sheetView tabSelected="1" zoomScale="110" zoomScaleNormal="110" workbookViewId="0">
      <selection activeCell="C10" sqref="C10:H37"/>
    </sheetView>
  </sheetViews>
  <sheetFormatPr baseColWidth="10" defaultColWidth="11.42578125" defaultRowHeight="12" x14ac:dyDescent="0.2"/>
  <cols>
    <col min="1" max="1" width="3.5703125" style="11" customWidth="1"/>
    <col min="2" max="2" width="38" style="11" customWidth="1"/>
    <col min="3" max="8" width="14.7109375" style="11" customWidth="1"/>
    <col min="9" max="9" width="3.7109375" style="11" customWidth="1"/>
    <col min="10" max="16384" width="11.42578125" style="11"/>
  </cols>
  <sheetData>
    <row r="1" spans="2:9" ht="11.25" customHeight="1" thickBot="1" x14ac:dyDescent="0.25">
      <c r="I1" s="12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32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4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5</v>
      </c>
      <c r="C7" s="23" t="s">
        <v>6</v>
      </c>
      <c r="D7" s="24"/>
      <c r="E7" s="24"/>
      <c r="F7" s="24"/>
      <c r="G7" s="25"/>
      <c r="H7" s="21" t="s">
        <v>7</v>
      </c>
    </row>
    <row r="8" spans="2:9" ht="24.75" thickBot="1" x14ac:dyDescent="0.25">
      <c r="B8" s="22"/>
      <c r="C8" s="13" t="s">
        <v>8</v>
      </c>
      <c r="D8" s="13" t="s">
        <v>9</v>
      </c>
      <c r="E8" s="13" t="s">
        <v>10</v>
      </c>
      <c r="F8" s="13" t="s">
        <v>11</v>
      </c>
      <c r="G8" s="13" t="s">
        <v>12</v>
      </c>
      <c r="H8" s="38"/>
    </row>
    <row r="9" spans="2:9" ht="24.75" customHeight="1" x14ac:dyDescent="0.2">
      <c r="B9" s="1" t="s">
        <v>13</v>
      </c>
      <c r="C9" s="39">
        <f>SUM(C10:C23)</f>
        <v>41550000</v>
      </c>
      <c r="D9" s="40">
        <f>SUM(D10:D23)</f>
        <v>8755674.5800000001</v>
      </c>
      <c r="E9" s="41">
        <f>SUM(C9:D9)</f>
        <v>50305674.579999998</v>
      </c>
      <c r="F9" s="40">
        <f>SUM(F10:F23)</f>
        <v>43887224.610000007</v>
      </c>
      <c r="G9" s="42">
        <f>SUM(G10:G23)</f>
        <v>43847298.720000006</v>
      </c>
      <c r="H9" s="41">
        <f>SUM(E9-F9)</f>
        <v>6418449.9699999914</v>
      </c>
    </row>
    <row r="10" spans="2:9" x14ac:dyDescent="0.2">
      <c r="B10" s="6" t="s">
        <v>17</v>
      </c>
      <c r="C10" s="43">
        <v>744987.24</v>
      </c>
      <c r="D10" s="43">
        <v>203096.63</v>
      </c>
      <c r="E10" s="43">
        <f>SUM(C10:D10)</f>
        <v>948083.87</v>
      </c>
      <c r="F10" s="43">
        <v>629766.99</v>
      </c>
      <c r="G10" s="43">
        <v>629766.99</v>
      </c>
      <c r="H10" s="43">
        <f>SUM(E10-F10)</f>
        <v>318316.88</v>
      </c>
    </row>
    <row r="11" spans="2:9" x14ac:dyDescent="0.2">
      <c r="B11" s="6" t="s">
        <v>18</v>
      </c>
      <c r="C11" s="43">
        <v>13144494.08</v>
      </c>
      <c r="D11" s="43">
        <v>-464935.94</v>
      </c>
      <c r="E11" s="43">
        <f>SUM(C11:D11)</f>
        <v>12679558.140000001</v>
      </c>
      <c r="F11" s="43">
        <v>12322416.82</v>
      </c>
      <c r="G11" s="43">
        <v>12286025.07</v>
      </c>
      <c r="H11" s="43">
        <f>SUM(E11-F11)</f>
        <v>357141.3200000003</v>
      </c>
    </row>
    <row r="12" spans="2:9" x14ac:dyDescent="0.2">
      <c r="B12" s="6" t="s">
        <v>19</v>
      </c>
      <c r="C12" s="43">
        <v>1764062.78</v>
      </c>
      <c r="D12" s="43">
        <v>320877.46000000002</v>
      </c>
      <c r="E12" s="43">
        <f t="shared" ref="E12:E23" si="0">SUM(C12:D12)</f>
        <v>2084940.24</v>
      </c>
      <c r="F12" s="43">
        <v>2042588.84</v>
      </c>
      <c r="G12" s="43">
        <v>2040588.04</v>
      </c>
      <c r="H12" s="43">
        <f t="shared" ref="H12:H23" si="1">SUM(E12-F12)</f>
        <v>42351.399999999907</v>
      </c>
    </row>
    <row r="13" spans="2:9" x14ac:dyDescent="0.2">
      <c r="B13" s="6" t="s">
        <v>20</v>
      </c>
      <c r="C13" s="43">
        <v>3315355.12</v>
      </c>
      <c r="D13" s="43">
        <v>2543026.0499999998</v>
      </c>
      <c r="E13" s="43">
        <f>+C13+D13</f>
        <v>5858381.1699999999</v>
      </c>
      <c r="F13" s="43">
        <v>4018217.86</v>
      </c>
      <c r="G13" s="43">
        <v>4018217.86</v>
      </c>
      <c r="H13" s="43">
        <f t="shared" si="1"/>
        <v>1840163.31</v>
      </c>
    </row>
    <row r="14" spans="2:9" x14ac:dyDescent="0.2">
      <c r="B14" s="6" t="s">
        <v>21</v>
      </c>
      <c r="C14" s="43">
        <v>1867294.62</v>
      </c>
      <c r="D14" s="43">
        <v>962669.36</v>
      </c>
      <c r="E14" s="43">
        <f t="shared" si="0"/>
        <v>2829963.98</v>
      </c>
      <c r="F14" s="43">
        <v>2809607.26</v>
      </c>
      <c r="G14" s="43">
        <v>2809607.26</v>
      </c>
      <c r="H14" s="43">
        <f t="shared" si="1"/>
        <v>20356.720000000205</v>
      </c>
    </row>
    <row r="15" spans="2:9" x14ac:dyDescent="0.2">
      <c r="B15" s="6" t="s">
        <v>22</v>
      </c>
      <c r="C15" s="43">
        <v>1970794.46</v>
      </c>
      <c r="D15" s="43">
        <v>191053.42</v>
      </c>
      <c r="E15" s="43">
        <f t="shared" si="0"/>
        <v>2161847.88</v>
      </c>
      <c r="F15" s="43">
        <v>2099907.98</v>
      </c>
      <c r="G15" s="43">
        <v>2099907.98</v>
      </c>
      <c r="H15" s="43">
        <f t="shared" si="1"/>
        <v>61939.899999999907</v>
      </c>
    </row>
    <row r="16" spans="2:9" x14ac:dyDescent="0.2">
      <c r="B16" s="6" t="s">
        <v>23</v>
      </c>
      <c r="C16" s="43">
        <v>2708410.2</v>
      </c>
      <c r="D16" s="43">
        <v>1164474.3</v>
      </c>
      <c r="E16" s="43">
        <f t="shared" si="0"/>
        <v>3872884.5</v>
      </c>
      <c r="F16" s="43">
        <v>3285050.61</v>
      </c>
      <c r="G16" s="43">
        <v>3285050.61</v>
      </c>
      <c r="H16" s="43">
        <f t="shared" si="1"/>
        <v>587833.89000000013</v>
      </c>
    </row>
    <row r="17" spans="2:8" x14ac:dyDescent="0.2">
      <c r="B17" s="6" t="s">
        <v>24</v>
      </c>
      <c r="C17" s="43">
        <v>1606661.3</v>
      </c>
      <c r="D17" s="43">
        <v>238810.83</v>
      </c>
      <c r="E17" s="43">
        <f t="shared" si="0"/>
        <v>1845472.1300000001</v>
      </c>
      <c r="F17" s="43">
        <v>1749752.94</v>
      </c>
      <c r="G17" s="43">
        <v>1749752.94</v>
      </c>
      <c r="H17" s="43">
        <f t="shared" si="1"/>
        <v>95719.190000000177</v>
      </c>
    </row>
    <row r="18" spans="2:8" x14ac:dyDescent="0.2">
      <c r="B18" s="6" t="s">
        <v>25</v>
      </c>
      <c r="C18" s="43">
        <v>1585009.36</v>
      </c>
      <c r="D18" s="43">
        <v>116713.29</v>
      </c>
      <c r="E18" s="43">
        <f t="shared" si="0"/>
        <v>1701722.6500000001</v>
      </c>
      <c r="F18" s="43">
        <v>1600167.25</v>
      </c>
      <c r="G18" s="43">
        <v>1600167.25</v>
      </c>
      <c r="H18" s="43">
        <f t="shared" si="1"/>
        <v>101555.40000000014</v>
      </c>
    </row>
    <row r="19" spans="2:8" x14ac:dyDescent="0.2">
      <c r="B19" s="6" t="s">
        <v>26</v>
      </c>
      <c r="C19" s="43">
        <v>3942823.72</v>
      </c>
      <c r="D19" s="43">
        <v>1879621.34</v>
      </c>
      <c r="E19" s="43">
        <f t="shared" si="0"/>
        <v>5822445.0600000005</v>
      </c>
      <c r="F19" s="43">
        <v>3940473.6</v>
      </c>
      <c r="G19" s="43">
        <v>3940473.6</v>
      </c>
      <c r="H19" s="43">
        <f t="shared" si="1"/>
        <v>1881971.4600000004</v>
      </c>
    </row>
    <row r="20" spans="2:8" x14ac:dyDescent="0.2">
      <c r="B20" s="6" t="s">
        <v>27</v>
      </c>
      <c r="C20" s="43">
        <v>1586545.84</v>
      </c>
      <c r="D20" s="43">
        <v>542366.1</v>
      </c>
      <c r="E20" s="43">
        <f t="shared" si="0"/>
        <v>2128911.94</v>
      </c>
      <c r="F20" s="43">
        <v>1956751.85</v>
      </c>
      <c r="G20" s="43">
        <v>1956751.85</v>
      </c>
      <c r="H20" s="43">
        <f t="shared" si="1"/>
        <v>172160.08999999985</v>
      </c>
    </row>
    <row r="21" spans="2:8" x14ac:dyDescent="0.2">
      <c r="B21" s="6" t="s">
        <v>28</v>
      </c>
      <c r="C21" s="43">
        <v>2571065.44</v>
      </c>
      <c r="D21" s="43">
        <v>920925.62</v>
      </c>
      <c r="E21" s="43">
        <f t="shared" si="0"/>
        <v>3491991.06</v>
      </c>
      <c r="F21" s="43">
        <v>3411801.38</v>
      </c>
      <c r="G21" s="43">
        <v>3411801.38</v>
      </c>
      <c r="H21" s="43">
        <f t="shared" si="1"/>
        <v>80189.680000000168</v>
      </c>
    </row>
    <row r="22" spans="2:8" x14ac:dyDescent="0.2">
      <c r="B22" s="6" t="s">
        <v>29</v>
      </c>
      <c r="C22" s="43">
        <v>2334966.7799999998</v>
      </c>
      <c r="D22" s="43">
        <v>688439.48</v>
      </c>
      <c r="E22" s="43">
        <f t="shared" si="0"/>
        <v>3023406.26</v>
      </c>
      <c r="F22" s="43">
        <v>2239468.11</v>
      </c>
      <c r="G22" s="43">
        <v>2237934.77</v>
      </c>
      <c r="H22" s="43">
        <f t="shared" si="1"/>
        <v>783938.14999999991</v>
      </c>
    </row>
    <row r="23" spans="2:8" x14ac:dyDescent="0.2">
      <c r="B23" s="8" t="s">
        <v>31</v>
      </c>
      <c r="C23" s="43">
        <v>2407529.06</v>
      </c>
      <c r="D23" s="43">
        <v>-551463.36</v>
      </c>
      <c r="E23" s="43">
        <f t="shared" si="0"/>
        <v>1856065.7000000002</v>
      </c>
      <c r="F23" s="43">
        <v>1781253.1200000001</v>
      </c>
      <c r="G23" s="43">
        <v>1781253.1200000001</v>
      </c>
      <c r="H23" s="43">
        <f t="shared" si="1"/>
        <v>74812.580000000075</v>
      </c>
    </row>
    <row r="24" spans="2:8" x14ac:dyDescent="0.2">
      <c r="B24" s="6"/>
      <c r="C24" s="43"/>
      <c r="D24" s="43"/>
      <c r="E24" s="43"/>
      <c r="F24" s="43"/>
      <c r="G24" s="43"/>
      <c r="H24" s="43"/>
    </row>
    <row r="25" spans="2:8" ht="12" customHeight="1" x14ac:dyDescent="0.2">
      <c r="B25" s="8"/>
      <c r="C25" s="44"/>
      <c r="D25" s="43"/>
      <c r="E25" s="43"/>
      <c r="F25" s="44"/>
      <c r="G25" s="44"/>
      <c r="H25" s="43"/>
    </row>
    <row r="26" spans="2:8" ht="25.5" customHeight="1" x14ac:dyDescent="0.2">
      <c r="B26" s="2" t="s">
        <v>14</v>
      </c>
      <c r="C26" s="45">
        <f>SUM(C27:C37)</f>
        <v>146517525.53999999</v>
      </c>
      <c r="D26" s="46">
        <f t="shared" ref="D26:G26" si="2">SUM(D27:D37)</f>
        <v>52622827.36999999</v>
      </c>
      <c r="E26" s="47">
        <f t="shared" ref="E26" si="3">SUM(C26:D26)</f>
        <v>199140352.90999997</v>
      </c>
      <c r="F26" s="46">
        <f>SUM(F27:F37)</f>
        <v>197829137.10999998</v>
      </c>
      <c r="G26" s="46">
        <f t="shared" si="2"/>
        <v>197829137.10999998</v>
      </c>
      <c r="H26" s="47">
        <f>SUM(E26-F26)</f>
        <v>1311215.7999999821</v>
      </c>
    </row>
    <row r="27" spans="2:8" x14ac:dyDescent="0.2">
      <c r="B27" s="18" t="s">
        <v>17</v>
      </c>
      <c r="C27" s="43">
        <v>4447225.3</v>
      </c>
      <c r="D27" s="43">
        <v>6582954.5999999996</v>
      </c>
      <c r="E27" s="43">
        <f>SUM(C27:D27)</f>
        <v>11030179.899999999</v>
      </c>
      <c r="F27" s="43">
        <v>11030179.9</v>
      </c>
      <c r="G27" s="43">
        <v>11030179.9</v>
      </c>
      <c r="H27" s="43">
        <f>SUM(E27-F27)</f>
        <v>-1.862645149230957E-9</v>
      </c>
    </row>
    <row r="28" spans="2:8" x14ac:dyDescent="0.2">
      <c r="B28" s="18" t="s">
        <v>18</v>
      </c>
      <c r="C28" s="43">
        <f>2807072.3+7672619.54</f>
        <v>10479691.84</v>
      </c>
      <c r="D28" s="43">
        <f>1311215.8-353216.79</f>
        <v>957999.01</v>
      </c>
      <c r="E28" s="43">
        <f>SUM(C28:D28)</f>
        <v>11437690.85</v>
      </c>
      <c r="F28" s="43">
        <f>10126475.05</f>
        <v>10126475.050000001</v>
      </c>
      <c r="G28" s="43">
        <f>10126475.05</f>
        <v>10126475.050000001</v>
      </c>
      <c r="H28" s="43">
        <f t="shared" ref="H28:H37" si="4">SUM(E28-F28)</f>
        <v>1311215.7999999989</v>
      </c>
    </row>
    <row r="29" spans="2:8" x14ac:dyDescent="0.2">
      <c r="B29" s="20" t="s">
        <v>19</v>
      </c>
      <c r="C29" s="43">
        <v>12478650.34</v>
      </c>
      <c r="D29" s="48">
        <v>-700649.46</v>
      </c>
      <c r="E29" s="48">
        <f t="shared" ref="E29:E37" si="5">+C29+D29</f>
        <v>11778000.879999999</v>
      </c>
      <c r="F29" s="48">
        <f>7365106.68+4412894.2</f>
        <v>11778000.879999999</v>
      </c>
      <c r="G29" s="48">
        <f>7365106.68+4412894.2</f>
        <v>11778000.879999999</v>
      </c>
      <c r="H29" s="43">
        <f t="shared" si="4"/>
        <v>0</v>
      </c>
    </row>
    <row r="30" spans="2:8" x14ac:dyDescent="0.2">
      <c r="B30" s="18" t="s">
        <v>20</v>
      </c>
      <c r="C30" s="43">
        <v>8673149.6600000001</v>
      </c>
      <c r="D30" s="48">
        <v>34085592.82</v>
      </c>
      <c r="E30" s="48">
        <f t="shared" si="5"/>
        <v>42758742.480000004</v>
      </c>
      <c r="F30" s="48">
        <v>42758742.479999997</v>
      </c>
      <c r="G30" s="48">
        <v>42758742.479999997</v>
      </c>
      <c r="H30" s="43">
        <f t="shared" si="4"/>
        <v>7.4505805969238281E-9</v>
      </c>
    </row>
    <row r="31" spans="2:8" x14ac:dyDescent="0.2">
      <c r="B31" s="18" t="s">
        <v>21</v>
      </c>
      <c r="C31" s="43">
        <v>16338884.09</v>
      </c>
      <c r="D31" s="48">
        <v>-7373031.6600000001</v>
      </c>
      <c r="E31" s="48">
        <f t="shared" si="5"/>
        <v>8965852.4299999997</v>
      </c>
      <c r="F31" s="48">
        <v>8965852.4299999997</v>
      </c>
      <c r="G31" s="48">
        <v>8965852.4299999997</v>
      </c>
      <c r="H31" s="43">
        <f t="shared" si="4"/>
        <v>0</v>
      </c>
    </row>
    <row r="32" spans="2:8" x14ac:dyDescent="0.2">
      <c r="B32" s="18" t="s">
        <v>22</v>
      </c>
      <c r="C32" s="43">
        <v>7093072.0800000001</v>
      </c>
      <c r="D32" s="49">
        <v>-1717135.01</v>
      </c>
      <c r="E32" s="48">
        <f t="shared" si="5"/>
        <v>5375937.0700000003</v>
      </c>
      <c r="F32" s="48">
        <v>5375937.0700000003</v>
      </c>
      <c r="G32" s="48">
        <v>5375937.0700000003</v>
      </c>
      <c r="H32" s="43">
        <f t="shared" si="4"/>
        <v>0</v>
      </c>
    </row>
    <row r="33" spans="2:8" x14ac:dyDescent="0.2">
      <c r="B33" s="18" t="s">
        <v>23</v>
      </c>
      <c r="C33" s="43">
        <v>14001848.880000001</v>
      </c>
      <c r="D33" s="48">
        <v>-8458636.7200000007</v>
      </c>
      <c r="E33" s="48">
        <f t="shared" si="5"/>
        <v>5543212.1600000001</v>
      </c>
      <c r="F33" s="48">
        <v>5543212.1600000001</v>
      </c>
      <c r="G33" s="48">
        <v>5543212.1600000001</v>
      </c>
      <c r="H33" s="43">
        <f t="shared" si="4"/>
        <v>0</v>
      </c>
    </row>
    <row r="34" spans="2:8" x14ac:dyDescent="0.2">
      <c r="B34" s="18" t="s">
        <v>24</v>
      </c>
      <c r="C34" s="43">
        <v>13520011.300000001</v>
      </c>
      <c r="D34" s="48">
        <v>-2901028.45</v>
      </c>
      <c r="E34" s="48">
        <f t="shared" si="5"/>
        <v>10618982.850000001</v>
      </c>
      <c r="F34" s="48">
        <v>10618982.85</v>
      </c>
      <c r="G34" s="48">
        <v>10618982.85</v>
      </c>
      <c r="H34" s="43">
        <f t="shared" si="4"/>
        <v>1.862645149230957E-9</v>
      </c>
    </row>
    <row r="35" spans="2:8" x14ac:dyDescent="0.2">
      <c r="B35" s="18" t="s">
        <v>25</v>
      </c>
      <c r="C35" s="43">
        <v>4034727.5</v>
      </c>
      <c r="D35" s="48">
        <v>-1646305.1</v>
      </c>
      <c r="E35" s="48">
        <f t="shared" si="5"/>
        <v>2388422.4</v>
      </c>
      <c r="F35" s="48">
        <v>2388422.4</v>
      </c>
      <c r="G35" s="48">
        <v>2388422.4</v>
      </c>
      <c r="H35" s="43">
        <f t="shared" si="4"/>
        <v>0</v>
      </c>
    </row>
    <row r="36" spans="2:8" x14ac:dyDescent="0.2">
      <c r="B36" s="18" t="s">
        <v>26</v>
      </c>
      <c r="C36" s="43">
        <v>10875281.359999999</v>
      </c>
      <c r="D36" s="48">
        <v>34457012.43</v>
      </c>
      <c r="E36" s="48">
        <f t="shared" si="5"/>
        <v>45332293.789999999</v>
      </c>
      <c r="F36" s="48">
        <v>45332293.789999999</v>
      </c>
      <c r="G36" s="48">
        <v>45332293.789999999</v>
      </c>
      <c r="H36" s="43">
        <f t="shared" si="4"/>
        <v>0</v>
      </c>
    </row>
    <row r="37" spans="2:8" ht="24" x14ac:dyDescent="0.2">
      <c r="B37" s="19" t="s">
        <v>30</v>
      </c>
      <c r="C37" s="43">
        <v>44574983.189999998</v>
      </c>
      <c r="D37" s="43">
        <v>-663945.09</v>
      </c>
      <c r="E37" s="48">
        <f t="shared" si="5"/>
        <v>43911038.099999994</v>
      </c>
      <c r="F37" s="48">
        <v>43911038.100000001</v>
      </c>
      <c r="G37" s="48">
        <v>43911038.100000001</v>
      </c>
      <c r="H37" s="43">
        <f t="shared" si="4"/>
        <v>-7.4505805969238281E-9</v>
      </c>
    </row>
    <row r="38" spans="2:8" x14ac:dyDescent="0.2">
      <c r="B38" s="8"/>
      <c r="C38" s="7"/>
      <c r="D38" s="7"/>
      <c r="E38" s="17"/>
      <c r="F38" s="7"/>
      <c r="G38" s="7"/>
      <c r="H38" s="7"/>
    </row>
    <row r="39" spans="2:8" x14ac:dyDescent="0.2">
      <c r="B39" s="8"/>
      <c r="C39" s="7"/>
      <c r="D39" s="7"/>
      <c r="E39" s="17"/>
      <c r="F39" s="7"/>
      <c r="G39" s="7"/>
      <c r="H39" s="7"/>
    </row>
    <row r="40" spans="2:8" x14ac:dyDescent="0.2">
      <c r="B40" s="15"/>
      <c r="C40" s="7"/>
      <c r="D40" s="7"/>
      <c r="E40" s="17"/>
      <c r="F40" s="7"/>
      <c r="G40" s="7"/>
      <c r="H40" s="7"/>
    </row>
    <row r="41" spans="2:8" x14ac:dyDescent="0.2">
      <c r="B41" s="15"/>
      <c r="C41" s="7"/>
      <c r="D41" s="7"/>
      <c r="E41" s="17"/>
      <c r="F41" s="7"/>
      <c r="G41" s="7"/>
      <c r="H41" s="7"/>
    </row>
    <row r="42" spans="2:8" x14ac:dyDescent="0.2">
      <c r="B42" s="16"/>
      <c r="C42" s="7"/>
      <c r="D42" s="7"/>
      <c r="E42" s="7"/>
      <c r="F42" s="7"/>
      <c r="G42" s="7"/>
      <c r="H42" s="7"/>
    </row>
    <row r="43" spans="2:8" x14ac:dyDescent="0.2">
      <c r="B43" s="16"/>
      <c r="C43" s="7"/>
      <c r="D43" s="7"/>
      <c r="E43" s="7"/>
      <c r="F43" s="7"/>
      <c r="G43" s="7"/>
      <c r="H43" s="7"/>
    </row>
    <row r="44" spans="2:8" ht="12" customHeight="1" x14ac:dyDescent="0.2">
      <c r="B44" s="10"/>
      <c r="C44" s="9"/>
      <c r="D44" s="9"/>
      <c r="E44" s="9"/>
      <c r="F44" s="9"/>
      <c r="G44" s="9"/>
      <c r="H44" s="9"/>
    </row>
    <row r="45" spans="2:8" x14ac:dyDescent="0.2">
      <c r="B45" s="3" t="s">
        <v>15</v>
      </c>
      <c r="C45" s="50">
        <f t="shared" ref="C45:H45" si="6">SUM(C9+C26)</f>
        <v>188067525.53999999</v>
      </c>
      <c r="D45" s="50">
        <f t="shared" si="6"/>
        <v>61378501.949999988</v>
      </c>
      <c r="E45" s="50">
        <f t="shared" si="6"/>
        <v>249446027.48999995</v>
      </c>
      <c r="F45" s="50">
        <f t="shared" si="6"/>
        <v>241716361.72</v>
      </c>
      <c r="G45" s="50">
        <f t="shared" si="6"/>
        <v>241676435.82999998</v>
      </c>
      <c r="H45" s="50">
        <f t="shared" si="6"/>
        <v>7729665.7699999735</v>
      </c>
    </row>
    <row r="46" spans="2:8" ht="12.75" thickBot="1" x14ac:dyDescent="0.25">
      <c r="B46" s="4"/>
      <c r="C46" s="5"/>
      <c r="D46" s="5"/>
      <c r="E46" s="14"/>
      <c r="F46" s="5"/>
      <c r="G46" s="5"/>
      <c r="H46" s="5"/>
    </row>
    <row r="47" spans="2:8" ht="11.25" customHeight="1" x14ac:dyDescent="0.2"/>
    <row r="113" spans="19:19" x14ac:dyDescent="0.2">
      <c r="S113" s="11" t="s">
        <v>16</v>
      </c>
    </row>
  </sheetData>
  <sheetProtection algorithmName="SHA-512" hashValue="Ndschue/0IxrdJQBc/Mq0fBDHTUvln68W2hUJW7CN3/ejO9/oTZyoOuA6aPXdfp0ih2HieOvQ+ScgXHbpUIABg==" saltValue="1vnz9h8v1yCKfhkTDkJW6A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2023-04-28T14:15:13Z</cp:lastPrinted>
  <dcterms:created xsi:type="dcterms:W3CDTF">2020-01-08T21:44:09Z</dcterms:created>
  <dcterms:modified xsi:type="dcterms:W3CDTF">2024-02-02T20:28:38Z</dcterms:modified>
</cp:coreProperties>
</file>