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CONTABILIDAD 01\Documents\Liliana A\Ejercicio 2023\Estados Financieros 2023\12. Diciembre 2023\Edos Financieros\Estados e Informacion Contable\"/>
    </mc:Choice>
  </mc:AlternateContent>
  <xr:revisionPtr revIDLastSave="0" documentId="8_{75273972-8A60-4576-ABB3-6E22BD942804}" xr6:coauthVersionLast="36" xr6:coauthVersionMax="36" xr10:uidLastSave="{00000000-0000-0000-0000-000000000000}"/>
  <bookViews>
    <workbookView xWindow="0" yWindow="0" windowWidth="28800" windowHeight="11925" xr2:uid="{1C38C308-554F-432B-847F-EC387B9F3006}"/>
  </bookViews>
  <sheets>
    <sheet name="Notas Desglose" sheetId="1" r:id="rId1"/>
  </sheets>
  <externalReferences>
    <externalReference r:id="rId2"/>
    <externalReference r:id="rId3"/>
    <externalReference r:id="rId4"/>
  </externalReferences>
  <definedNames>
    <definedName name="conta">[2]datos!$A$1</definedName>
    <definedName name="registro">'[3]Hoja 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8" i="1" l="1"/>
  <c r="D247" i="1" s="1"/>
  <c r="D237" i="1"/>
  <c r="D232" i="1"/>
  <c r="D230" i="1"/>
  <c r="D224" i="1" s="1"/>
  <c r="D256" i="1" s="1"/>
  <c r="E256" i="1" s="1"/>
  <c r="D227" i="1"/>
  <c r="D222" i="1"/>
  <c r="B220" i="1"/>
  <c r="D216" i="1"/>
  <c r="D201" i="1"/>
  <c r="B199" i="1"/>
  <c r="D188" i="1"/>
  <c r="C188" i="1"/>
  <c r="D180" i="1"/>
  <c r="D176" i="1"/>
  <c r="C173" i="1"/>
  <c r="E156" i="1"/>
  <c r="D156" i="1"/>
  <c r="E154" i="1"/>
  <c r="F153" i="1"/>
  <c r="E153" i="1"/>
  <c r="C148" i="1"/>
  <c r="C128" i="1"/>
  <c r="E123" i="1"/>
  <c r="C122" i="1"/>
  <c r="F123" i="1" s="1"/>
  <c r="E103" i="1"/>
  <c r="C102" i="1"/>
  <c r="E80" i="1" s="1"/>
  <c r="F80" i="1" s="1"/>
  <c r="C96" i="1"/>
  <c r="E58" i="1"/>
  <c r="E57" i="1"/>
  <c r="E56" i="1"/>
  <c r="E55" i="1"/>
  <c r="E59" i="1" s="1"/>
  <c r="E51" i="1"/>
  <c r="E48" i="1"/>
  <c r="D43" i="1"/>
  <c r="F39" i="1"/>
  <c r="E39" i="1"/>
  <c r="G39" i="1" s="1"/>
  <c r="G38" i="1"/>
  <c r="F38" i="1"/>
  <c r="E38" i="1"/>
  <c r="E30" i="1"/>
  <c r="F30" i="1" s="1"/>
  <c r="E25" i="1"/>
  <c r="F26" i="1" s="1"/>
  <c r="D22" i="1"/>
  <c r="D16" i="1"/>
  <c r="D15" i="1"/>
  <c r="D14" i="1"/>
  <c r="D17" i="1" s="1"/>
  <c r="C171" i="1" s="1"/>
  <c r="D12" i="1"/>
  <c r="D11" i="1" s="1"/>
  <c r="F11" i="1" s="1"/>
  <c r="B6" i="1"/>
  <c r="C170" i="1" l="1"/>
  <c r="C176" i="1" s="1"/>
  <c r="E176" i="1" s="1"/>
  <c r="F103" i="1"/>
</calcChain>
</file>

<file path=xl/sharedStrings.xml><?xml version="1.0" encoding="utf-8"?>
<sst xmlns="http://schemas.openxmlformats.org/spreadsheetml/2006/main" count="250" uniqueCount="198">
  <si>
    <t>DESARROLLO INTEGRAL DE LA FAMILIA DEL ESTADO DE CHIHUAHUA</t>
  </si>
  <si>
    <t xml:space="preserve">Notas a los Estados Financieros </t>
  </si>
  <si>
    <t xml:space="preserve">a) NOTAS DE DESGLOSE </t>
  </si>
  <si>
    <t>I) NOTAS AL ESTADO DE SITUACIÓN FINANCIERA</t>
  </si>
  <si>
    <t>ACTIVO</t>
  </si>
  <si>
    <t>A. Efectivo y Equivalentes</t>
  </si>
  <si>
    <t>Este rubro se integra por efectivo y bancos los cuales se desglosan como sigue:</t>
  </si>
  <si>
    <t>1. Fondos con afectación específica, tipo y monto de los mismos</t>
  </si>
  <si>
    <r>
      <rPr>
        <b/>
        <sz val="9"/>
        <rFont val="Arial"/>
        <family val="2"/>
      </rPr>
      <t xml:space="preserve">Efectivo.- </t>
    </r>
    <r>
      <rPr>
        <sz val="9"/>
        <rFont val="Arial"/>
        <family val="2"/>
      </rPr>
      <t xml:space="preserve">Se compone por 37 fondos revolventes, asignados a diferentes áreas de este organismo por un total de:  </t>
    </r>
  </si>
  <si>
    <r>
      <rPr>
        <b/>
        <sz val="9"/>
        <rFont val="Arial"/>
        <family val="2"/>
      </rPr>
      <t>Bancos.</t>
    </r>
    <r>
      <rPr>
        <sz val="9"/>
        <rFont val="Arial"/>
        <family val="2"/>
      </rPr>
      <t xml:space="preserve">- Al cierre del mes de noviembre se cuentan con 24 cuentas bancarias y sus saldos se encuentran debidamente conciliados; a continuación se desagregan según su fondo-fuente de financiamiento.                                                                                                                                                                                                                                                                                                                                                     </t>
    </r>
  </si>
  <si>
    <t>Recursos Estatales</t>
  </si>
  <si>
    <t>Recursos Federales (FAM Ramo 33 y Ramo 12 )</t>
  </si>
  <si>
    <t>Recursos Propios</t>
  </si>
  <si>
    <t xml:space="preserve">Total Bancos </t>
  </si>
  <si>
    <t>2. Inversiones financieras</t>
  </si>
  <si>
    <t>Se revelará su tipo, monto, su clasificación en corto o largo plazo, separando aquellas que su vencimiento  sea menor a 3 meses</t>
  </si>
  <si>
    <t>2.1. A corto plazo</t>
  </si>
  <si>
    <t>2.2. A largo plazo</t>
  </si>
  <si>
    <t>2.3. Vencimiento menor a 3 meses</t>
  </si>
  <si>
    <t xml:space="preserve">Inversión temporal a 30 días los cuales se derivan de un donativo realizado por el Patronato de la Feria y Exposición Ganadera Santa Rita del Estado de Chihuahua, según convenio de colaboración el cual tiene como objeto que este organismo destine los recursos en acciones de asistencia social a favor de personas en situación de vulnerabilidad. </t>
  </si>
  <si>
    <t>B. Derechos a Recibir Efectivo y Equivalentes y Bienes o Servicios a Recibir</t>
  </si>
  <si>
    <t xml:space="preserve">1. Por Tipo de Contribución </t>
  </si>
  <si>
    <t>Se informará el monto que se encuentre pendiente de cobro  y por recuperar de hasta cinco ejercicios anteriores</t>
  </si>
  <si>
    <r>
      <t xml:space="preserve">En el saldo al 31 de diciembre del 2023 por </t>
    </r>
    <r>
      <rPr>
        <b/>
        <sz val="9"/>
        <rFont val="Arial"/>
        <family val="2"/>
      </rPr>
      <t xml:space="preserve">$46'635,298.63 </t>
    </r>
    <r>
      <rPr>
        <sz val="9"/>
        <rFont val="Arial"/>
        <family val="2"/>
      </rPr>
      <t>se encuentra como mas representativo lo siguiente:</t>
    </r>
    <r>
      <rPr>
        <b/>
        <sz val="9"/>
        <rFont val="Arial"/>
        <family val="2"/>
      </rPr>
      <t xml:space="preserve"> 1) </t>
    </r>
    <r>
      <rPr>
        <sz val="9"/>
        <rFont val="Arial"/>
        <family val="2"/>
      </rPr>
      <t>Adeudo por parte de Gobierno del Estado por un importe de</t>
    </r>
    <r>
      <rPr>
        <b/>
        <sz val="9"/>
        <rFont val="Arial"/>
        <family val="2"/>
      </rPr>
      <t xml:space="preserve"> $17'968,537.93</t>
    </r>
    <r>
      <rPr>
        <sz val="9"/>
        <rFont val="Arial"/>
        <family val="2"/>
      </rPr>
      <t xml:space="preserve"> por los siguientes conceptos: Gasto operativo y servicios personales no depositados correspondientes al  </t>
    </r>
    <r>
      <rPr>
        <b/>
        <sz val="9"/>
        <rFont val="Arial"/>
        <family val="2"/>
      </rPr>
      <t>mes de diciembre 2022</t>
    </r>
    <r>
      <rPr>
        <sz val="9"/>
        <rFont val="Arial"/>
        <family val="2"/>
      </rPr>
      <t xml:space="preserve">  por </t>
    </r>
    <r>
      <rPr>
        <b/>
        <sz val="9"/>
        <rFont val="Arial"/>
        <family val="2"/>
      </rPr>
      <t xml:space="preserve">$17'398,247.93 </t>
    </r>
    <r>
      <rPr>
        <sz val="9"/>
        <rFont val="Arial"/>
        <family val="2"/>
      </rPr>
      <t xml:space="preserve">así como adeudo por servicios otorgados en el Museo Semilla y Parque Infantil Colibrí por </t>
    </r>
    <r>
      <rPr>
        <b/>
        <sz val="9"/>
        <rFont val="Arial"/>
        <family val="2"/>
      </rPr>
      <t>$570,290.00</t>
    </r>
    <r>
      <rPr>
        <sz val="9"/>
        <rFont val="Arial"/>
        <family val="2"/>
      </rPr>
      <t xml:space="preserve"> dicho importe representa el</t>
    </r>
    <r>
      <rPr>
        <b/>
        <sz val="9"/>
        <rFont val="Arial"/>
        <family val="2"/>
      </rPr>
      <t xml:space="preserve"> 38.53% </t>
    </r>
    <r>
      <rPr>
        <sz val="9"/>
        <rFont val="Arial"/>
        <family val="2"/>
      </rPr>
      <t xml:space="preserve">del total de los deudores </t>
    </r>
    <r>
      <rPr>
        <b/>
        <sz val="9"/>
        <rFont val="Arial"/>
        <family val="2"/>
      </rPr>
      <t xml:space="preserve">2) </t>
    </r>
    <r>
      <rPr>
        <sz val="9"/>
        <rFont val="Arial"/>
        <family val="2"/>
      </rPr>
      <t xml:space="preserve">Servicios Subrogados prestados en el Centro de Rehabilitación y Educación Especial en Chihuahua (CREE), Centro de Rehabilitación Integral Física en Cd Juárez (CRIF), Centro de Rehabilitación Especial en Cd. Cuauhtémoc (CRI), así como en las Unidades Básicas de Rehabilitación (UBR´S) por un importe de </t>
    </r>
    <r>
      <rPr>
        <b/>
        <sz val="9"/>
        <rFont val="Arial"/>
        <family val="2"/>
      </rPr>
      <t>$16'605,636.95</t>
    </r>
    <r>
      <rPr>
        <sz val="9"/>
        <rFont val="Arial"/>
        <family val="2"/>
      </rPr>
      <t xml:space="preserve">, el cual representa un </t>
    </r>
    <r>
      <rPr>
        <b/>
        <sz val="9"/>
        <rFont val="Arial"/>
        <family val="2"/>
      </rPr>
      <t>35.61%</t>
    </r>
    <r>
      <rPr>
        <sz val="9"/>
        <rFont val="Arial"/>
        <family val="2"/>
      </rPr>
      <t xml:space="preserve"> del total de los deudores. Los mencionados adeudos por servicios subrogados corresponden a las siguientes instituciones: Instituto Chihuahuense de Salud </t>
    </r>
    <r>
      <rPr>
        <b/>
        <sz val="9"/>
        <rFont val="Arial"/>
        <family val="2"/>
      </rPr>
      <t xml:space="preserve">$7'791,735.95; </t>
    </r>
    <r>
      <rPr>
        <sz val="9"/>
        <rFont val="Arial"/>
        <family val="2"/>
      </rPr>
      <t xml:space="preserve">Pensiones Civiles del Estado </t>
    </r>
    <r>
      <rPr>
        <b/>
        <sz val="9"/>
        <rFont val="Arial"/>
        <family val="2"/>
      </rPr>
      <t xml:space="preserve">$796,666.00; </t>
    </r>
    <r>
      <rPr>
        <sz val="9"/>
        <rFont val="Arial"/>
        <family val="2"/>
      </rPr>
      <t xml:space="preserve">Instituto Mexicano del Seguro Social </t>
    </r>
    <r>
      <rPr>
        <b/>
        <sz val="9"/>
        <rFont val="Arial"/>
        <family val="2"/>
      </rPr>
      <t>$1'811,347.00</t>
    </r>
    <r>
      <rPr>
        <sz val="9"/>
        <rFont val="Arial"/>
        <family val="2"/>
      </rPr>
      <t xml:space="preserve"> Servicios de Salud </t>
    </r>
    <r>
      <rPr>
        <b/>
        <sz val="9"/>
        <rFont val="Arial"/>
        <family val="2"/>
      </rPr>
      <t>$5'845,113.00</t>
    </r>
    <r>
      <rPr>
        <sz val="9"/>
        <rFont val="Arial"/>
        <family val="2"/>
      </rPr>
      <t xml:space="preserve"> Hospitales de Juárez, SA de CV </t>
    </r>
    <r>
      <rPr>
        <b/>
        <sz val="9"/>
        <rFont val="Arial"/>
        <family val="2"/>
      </rPr>
      <t>$360,575.00</t>
    </r>
    <r>
      <rPr>
        <sz val="9"/>
        <rFont val="Arial"/>
        <family val="2"/>
      </rPr>
      <t xml:space="preserve"> </t>
    </r>
    <r>
      <rPr>
        <b/>
        <sz val="9"/>
        <rFont val="Arial"/>
        <family val="2"/>
      </rPr>
      <t xml:space="preserve"> </t>
    </r>
  </si>
  <si>
    <t xml:space="preserve">Derechos a recibir Bienes y Servicios </t>
  </si>
  <si>
    <t xml:space="preserve">Montos sujetos a algún tipo de juicio con una antigüedad mayor a la señalada y la factibilidad de cobro </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</si>
  <si>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</si>
  <si>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</si>
  <si>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</si>
  <si>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</si>
  <si>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</si>
  <si>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</si>
  <si>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</si>
  <si>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</si>
  <si>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criterios de aplicación de los mismos.</t>
  </si>
  <si>
    <r>
      <rPr>
        <b/>
        <u/>
        <sz val="9"/>
        <rFont val="Arial"/>
        <family val="2"/>
      </rPr>
      <t>Bienes Muebles</t>
    </r>
    <r>
      <rPr>
        <b/>
        <sz val="9"/>
        <rFont val="Arial"/>
        <family val="2"/>
      </rPr>
      <t>:</t>
    </r>
    <r>
      <rPr>
        <sz val="9"/>
        <rFont val="Arial"/>
        <family val="2"/>
      </rPr>
      <t xml:space="preserve"> Un total de $168'432,376.21 que se desglosan de acuerdo a lo siguiente: Mobiliario y Equipo de Administración $97'476,476.16, Equipo de Transporte $63'097,471.68, Maquinaria, Otros Equipos y Herramientas $7'858,428.37</t>
    </r>
  </si>
  <si>
    <r>
      <rPr>
        <b/>
        <sz val="9"/>
        <rFont val="Arial"/>
        <family val="2"/>
      </rPr>
      <t xml:space="preserve">Bienes Inmuebles: </t>
    </r>
    <r>
      <rPr>
        <sz val="9"/>
        <rFont val="Arial"/>
        <family val="2"/>
      </rPr>
      <t xml:space="preserve"> Un total de $529'524,548.16 que se desglosan de acuerdo a lo siguiente: Terrenos $209,641,161.18, Edificios $315'690,950.40 así como tambien 2 obras en proceso por $4'192,436.58 Monto de la depreciación del ejercicio $14'010,640.89 Monto de la Depreciación Acumulada $127'322,870.30; Las tasas se aplican según los Porcentajes de vida útil autorizados por la CONAC. </t>
    </r>
  </si>
  <si>
    <t>En el mes de diciembre se adquirió; Un generador de emergencia para oficinas generales por $774,689.88; Equipo medico y de laboratorio para el CREE y UBRS por $517,055.15; Aparatos deportivos para los albergues de Juarez Menor Migrante y Nohemi Alvarez por $95,568.04; Equipo de transporte y equipamiento (redilas) para atender el programa Juntos por la Sierra por $2'477,500.00; Equipo de Computo para los albergues Nohemi Alvarez y Menor Migrante por la cantidad de $1'759,553.54</t>
  </si>
  <si>
    <t>b) Características significativas del estado en que se encuentren los activos (Estado del Bien)</t>
  </si>
  <si>
    <t>Buen estado en general.</t>
  </si>
  <si>
    <t>2. Activos Intangibles y Diferidos</t>
  </si>
  <si>
    <t>Se Informará de manera agrupada por cuenta, los rubros de activos intangibles y diferidos, su monto y naturaleza, amortización del ejercicio, amortización acumulada, tasa y método aplicados</t>
  </si>
  <si>
    <t>Activos Intangibles por:</t>
  </si>
  <si>
    <t>G. Otros Activos</t>
  </si>
  <si>
    <t>Se informará de las cuentas por tipo:</t>
  </si>
  <si>
    <t>1. Circulante</t>
  </si>
  <si>
    <t>Montos totales asociados</t>
  </si>
  <si>
    <t>En esta cuenta se registran los Valores en Garantía por un importe de $189,428.74 los cuales se desagregan a continuación: $21,008.00 depósitos por los arrendamientos locales de las Subprocuraduría de Nvo. Casas Gdes,  Delicias y Guadalupe y Calvo; $ 74,060.74 de depósitos en la Comisión Federal de Electricidad del CRIF Juárez y Albergue del menor migrante; $1,000.00 de depósito de gas natural del Albergue del menor migrante,  $44,080.00 depósito por el arrendamiento de bodega para alimentos, $49,280.00 depósito por el arrendamiento de bodega de alimentos cuotas pal.</t>
  </si>
  <si>
    <t>Características cualitativas significativas que les impacten financieramente</t>
  </si>
  <si>
    <t xml:space="preserve">2. No Circulante </t>
  </si>
  <si>
    <t xml:space="preserve">Activos Diferidos .- por un importe de $844,971.00 correspondiente a la Previsión de obligaciones laborales, la cual fue determinada en base a un estudio actuarial </t>
  </si>
  <si>
    <t>PASIVO</t>
  </si>
  <si>
    <t>A. Relación de las Cuentas y Documentos por Pagar, desagregados por su vencimiento:</t>
  </si>
  <si>
    <r>
      <t>Del total de</t>
    </r>
    <r>
      <rPr>
        <b/>
        <sz val="9"/>
        <rFont val="Arial"/>
        <family val="2"/>
      </rPr>
      <t xml:space="preserve"> Cuentas por Pagar</t>
    </r>
    <r>
      <rPr>
        <sz val="9"/>
        <rFont val="Arial"/>
        <family val="2"/>
      </rPr>
      <t xml:space="preserve"> al 31 de diciembre de 2023 por </t>
    </r>
    <r>
      <rPr>
        <b/>
        <sz val="9"/>
        <rFont val="Arial"/>
        <family val="2"/>
      </rPr>
      <t>$31</t>
    </r>
    <r>
      <rPr>
        <sz val="9"/>
        <rFont val="Arial"/>
        <family val="2"/>
      </rPr>
      <t>'604,231.82</t>
    </r>
    <r>
      <rPr>
        <b/>
        <sz val="9"/>
        <rFont val="Arial"/>
        <family val="2"/>
      </rPr>
      <t xml:space="preserve"> </t>
    </r>
    <r>
      <rPr>
        <sz val="9"/>
        <rFont val="Arial"/>
        <family val="2"/>
      </rPr>
      <t>se desagrega en los siguientes rubros:</t>
    </r>
  </si>
  <si>
    <r>
      <rPr>
        <b/>
        <u/>
        <sz val="9"/>
        <rFont val="Arial"/>
        <family val="2"/>
      </rPr>
      <t xml:space="preserve">Proveedores por Pagar a Corto Plazo.- </t>
    </r>
    <r>
      <rPr>
        <sz val="9"/>
        <rFont val="Arial"/>
        <family val="2"/>
      </rPr>
      <t xml:space="preserve">por </t>
    </r>
    <r>
      <rPr>
        <b/>
        <sz val="9"/>
        <rFont val="Arial"/>
        <family val="2"/>
      </rPr>
      <t>$2'597,036.62 ,</t>
    </r>
    <r>
      <rPr>
        <sz val="9"/>
        <rFont val="Arial"/>
        <family val="2"/>
      </rPr>
      <t>siendo los más relevantes: - SERGIO ISRAEL VALVERDE SANCHEZ por $656,028.67; - FUNDACION PEDRO ZARAGOZA VIZCARRA A.C. por $620,332.20; - LAURA LIZETH MOGOLLON VILLALOBOS por $345,160.32; - FISIOTERAPIA Y LABORATORIO TECNOLOGICO SAPI DE CV por $243,644.54; - INDUSTRIAS KUZZY DE MEXICO, S.A. DE C.V. por $145,904.80;  BTL LABORATORIOS DE TECNOLOGIA SA DE Cv por $153,733.41;</t>
    </r>
  </si>
  <si>
    <r>
      <rPr>
        <b/>
        <u/>
        <sz val="9"/>
        <rFont val="Arial"/>
        <family val="2"/>
      </rPr>
      <t>Retenciones y Contribuciones por Pagar a Corto Plazo</t>
    </r>
    <r>
      <rPr>
        <sz val="9"/>
        <rFont val="Arial"/>
        <family val="2"/>
      </rPr>
      <t xml:space="preserve">.- El importe de </t>
    </r>
    <r>
      <rPr>
        <b/>
        <sz val="9"/>
        <rFont val="Arial"/>
        <family val="2"/>
      </rPr>
      <t>$13'913,723.29</t>
    </r>
    <r>
      <rPr>
        <sz val="9"/>
        <rFont val="Arial"/>
        <family val="2"/>
      </rPr>
      <t xml:space="preserve"> corresponde a los impuestos por pagar del mes de diciembre así como a las retenciones por servicios de ICHISAL y PENSIONES CIVILES DEL ESTADO.</t>
    </r>
  </si>
  <si>
    <r>
      <rPr>
        <b/>
        <u/>
        <sz val="9"/>
        <rFont val="Arial"/>
        <family val="2"/>
      </rPr>
      <t>Otras Cuentas por Pagar a Corto Plazo.</t>
    </r>
    <r>
      <rPr>
        <sz val="9"/>
        <rFont val="Arial"/>
        <family val="2"/>
      </rPr>
      <t xml:space="preserve">- En el saldo al 31 de diciembre por </t>
    </r>
    <r>
      <rPr>
        <b/>
        <sz val="9"/>
        <rFont val="Arial"/>
        <family val="2"/>
      </rPr>
      <t xml:space="preserve">$15'093,471.91 </t>
    </r>
    <r>
      <rPr>
        <sz val="9"/>
        <rFont val="Arial"/>
        <family val="2"/>
      </rPr>
      <t>en el cual se encuentran: Depósitos por reparación de daños,  liquidaciones de exempleados no recibidas por los mismos, el adeudo con las Organizaciones de la sociedad Civil según convenios de colaboración 2020 y 2021, prestamos que se han realizados entre cuentas mismas del ente, entre otros.</t>
    </r>
  </si>
  <si>
    <t xml:space="preserve">Factibilidad del pago de dichos pasivos </t>
  </si>
  <si>
    <t>C. Cuentas de los Pasivos Diferidos y Otros</t>
  </si>
  <si>
    <t>1.Pasivos Diferidos</t>
  </si>
  <si>
    <t>Se informará el tipo, monto, naturaleza de los recursos, así como las características significativas que les impacten o pudieran impactarles financieramente</t>
  </si>
  <si>
    <r>
      <rPr>
        <b/>
        <u/>
        <sz val="9"/>
        <rFont val="Arial"/>
        <family val="2"/>
      </rPr>
      <t>Provisiones a Largo Plazo.</t>
    </r>
    <r>
      <rPr>
        <sz val="9"/>
        <rFont val="Arial"/>
        <family val="2"/>
      </rPr>
      <t xml:space="preserve">- El saldo al cierre de este mes por $844,971.00 corresponde a la Previsión de obligaciones laborales, la cual fue determinada en base a un estudio actuarial </t>
    </r>
  </si>
  <si>
    <t>2. Otros</t>
  </si>
  <si>
    <t>II) NOTAS AL ESTADO DE ACTIVIDADES</t>
  </si>
  <si>
    <t>A. Ingresos de Gestión</t>
  </si>
  <si>
    <t>1. Impuestos</t>
  </si>
  <si>
    <t>Montos totales</t>
  </si>
  <si>
    <t>Características significativas</t>
  </si>
  <si>
    <t>2. Cuotas y aportaciones de seguridad social</t>
  </si>
  <si>
    <t>3. Contribuciones de mejoras</t>
  </si>
  <si>
    <t>4. Derechos</t>
  </si>
  <si>
    <t>5. Productos</t>
  </si>
  <si>
    <t>Corresponden a los ingresos por rendimientos bancarios generados en las cuentas productivas del periodo que se informa.</t>
  </si>
  <si>
    <t>6. Aprovechamientos</t>
  </si>
  <si>
    <t xml:space="preserve">7. Ingresos por venta de bienes y prestación de servicios </t>
  </si>
  <si>
    <r>
      <t>Se desagregan a continuación:  Ingresos por servicios otorgados en la</t>
    </r>
    <r>
      <rPr>
        <b/>
        <sz val="9"/>
        <rFont val="Arial"/>
        <family val="2"/>
      </rPr>
      <t xml:space="preserve"> Dirección de Rehabilitación</t>
    </r>
    <r>
      <rPr>
        <sz val="9"/>
        <rFont val="Arial"/>
        <family val="2"/>
      </rPr>
      <t xml:space="preserve"> (CREE, CRI, CRIF, Y UBRS) por </t>
    </r>
    <r>
      <rPr>
        <b/>
        <sz val="9"/>
        <rFont val="Arial"/>
        <family val="2"/>
      </rPr>
      <t>$24'973,585.00</t>
    </r>
    <r>
      <rPr>
        <sz val="9"/>
        <rFont val="Arial"/>
        <family val="2"/>
      </rPr>
      <t xml:space="preserve"> servicios otorgados por la </t>
    </r>
    <r>
      <rPr>
        <b/>
        <sz val="9"/>
        <rFont val="Arial"/>
        <family val="2"/>
      </rPr>
      <t>Dirección de Esparcimiento</t>
    </r>
    <r>
      <rPr>
        <sz val="9"/>
        <rFont val="Arial"/>
        <family val="2"/>
      </rPr>
      <t xml:space="preserve"> (Museo Semilla, renta de espacios, parque Colibrí, entre otros) por </t>
    </r>
    <r>
      <rPr>
        <b/>
        <sz val="9"/>
        <rFont val="Arial"/>
        <family val="2"/>
      </rPr>
      <t>$11'956,348.70;</t>
    </r>
    <r>
      <rPr>
        <sz val="9"/>
        <rFont val="Arial"/>
        <family val="2"/>
      </rPr>
      <t xml:space="preserve"> </t>
    </r>
    <r>
      <rPr>
        <b/>
        <sz val="9"/>
        <rFont val="Arial"/>
        <family val="2"/>
      </rPr>
      <t>Dirección Alimentación</t>
    </r>
    <r>
      <rPr>
        <sz val="9"/>
        <rFont val="Arial"/>
        <family val="2"/>
      </rPr>
      <t xml:space="preserve"> ingresa cuotas de recuperación del programa alimentario por </t>
    </r>
    <r>
      <rPr>
        <b/>
        <sz val="9"/>
        <rFont val="Arial"/>
        <family val="2"/>
      </rPr>
      <t>$10'142,362.70;</t>
    </r>
    <r>
      <rPr>
        <sz val="9"/>
        <rFont val="Arial"/>
        <family val="2"/>
      </rPr>
      <t xml:space="preserve"> tambien se tienen diversos Ingresos (Recuperación de entradas en dos estacionamiento asignados a éste organismo, maquinas expendedoras, entre otros) por </t>
    </r>
    <r>
      <rPr>
        <b/>
        <sz val="9"/>
        <rFont val="Arial"/>
        <family val="2"/>
      </rPr>
      <t>$3'451,029.36</t>
    </r>
  </si>
  <si>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</si>
  <si>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</si>
  <si>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</si>
  <si>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</si>
  <si>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</si>
  <si>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</si>
  <si>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</si>
  <si>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Corresponden a Recursos Federales: a) Fondo de Aportaciones Múltiples Ramo 33 por un importe de $346'438,848.00 b) Fondo de Infraestructura Social para las Entidades por $9'130,761.69 c) Albergues "Centro Nohemí Álvarez" y "Casa del Menor Migrante" por $32,448,400.71  y $906,087.6 del Programa de Atención a PErsonas con Discapacidad.</t>
  </si>
  <si>
    <t xml:space="preserve">7. Asignaciones </t>
  </si>
  <si>
    <t xml:space="preserve">8. Subsidios y Subvenciones </t>
  </si>
  <si>
    <t>Recursos Estatales del Presupuesto Autorizado</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</si>
  <si>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</si>
  <si>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</si>
  <si>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</si>
  <si>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</si>
  <si>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</si>
  <si>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</si>
  <si>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</si>
  <si>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Donativos diversos (Congreso del Estado y CMIC, e ingresos por siniestros).</t>
  </si>
  <si>
    <t>D. Gastos y Otras Pérdidas</t>
  </si>
  <si>
    <t xml:space="preserve">Explicación de las Cuentas </t>
  </si>
  <si>
    <t xml:space="preserve">1. Gastos de Funcionamiento </t>
  </si>
  <si>
    <t xml:space="preserve">$276'174,010.01 Representan los gastos para el desempeño de las funciones de cada  una de la áreas de éste organismo, siendo los gastos por servicios personales los mas relevantes el cual representa el 75.22% del total del gasto de funcionamiento. </t>
  </si>
  <si>
    <t>2. Transferencias Subsidios y otras ayudas</t>
  </si>
  <si>
    <t>$583'568,301.67 Representan las ayudas sociales otorgadas por este organismo (CERENAM, apoyo a menores y adultos que se encuentran bajo la tutela del Estado, Proyectos del Programa Alimentario. apoyos atención ciudadana, entre otros) cabe mencionar que en este rubro se integra el Programa de apoyo a menores y adultos incapaces, apoyo a menores albergados, apoyo a familias de escasos recursos,  Subrogación de servicios de Rehabilitación, Apoyo a adultos mayores, Apoyo a Escuelas e Instituciones, Apoyo a menores migrantes, Centros nutricionales, entre otros.</t>
  </si>
  <si>
    <t xml:space="preserve">3. Participaciones y aportaciones </t>
  </si>
  <si>
    <t xml:space="preserve">4. Otros gastos y perdidas extraordinarias </t>
  </si>
  <si>
    <t>Depreciaciones del periodo:</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</si>
  <si>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</si>
  <si>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</si>
  <si>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</si>
  <si>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</si>
  <si>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</si>
  <si>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</si>
  <si>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Reintegro de rendimientos generados en el ejercicio 2022 no ejercidos del Fondo de Aportación Múltiple (FAM) por $171,399.04, reintegro de recurso no ejercido en el ejercicio 2022  del Fortalecimiento del Centro Nohemí Álvarez por $3'172,320.47, reintegro de recurso no ejercido en el ejercicio 2022  del Fortalecimiento de la Casa del Menor Migrante por $6'133,414.04 reintegro de recurso no ejercido en el ejercicio 2022 del Programa de Atención a Personas con Discapacidad (Ramo 12) por $6,793.00, Rectificaciones de Resultados de ejercicios anteriores por errores contables por un importe de $1'518,143.39, reintegro de $500,000 y $200,000 a la TESOFE por los programas sociales de Fortalecimiento a la Operación de los Albergues Nohemi Alvarez y Menor Migrante.</t>
  </si>
  <si>
    <t>VI) NOTAS AL ESTADO DE FLUJOS DE EFECTIVO</t>
  </si>
  <si>
    <t>Descripción</t>
  </si>
  <si>
    <t>2023</t>
  </si>
  <si>
    <t>2022</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</si>
  <si>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</si>
  <si>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</si>
  <si>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</si>
  <si>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</si>
  <si>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</si>
  <si>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</si>
  <si>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</si>
  <si>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</si>
  <si>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</si>
  <si>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</si>
  <si>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Adquisiciones de activos por un importe de:</t>
  </si>
  <si>
    <t>verificar siempre</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</si>
  <si>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</si>
  <si>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</si>
  <si>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</si>
  <si>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</si>
  <si>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</si>
  <si>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</si>
  <si>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</si>
  <si>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</si>
  <si>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</si>
  <si>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</si>
  <si>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</si>
  <si>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</si>
  <si>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</si>
  <si>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</si>
  <si>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</si>
  <si>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</si>
  <si>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</si>
  <si>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</si>
  <si>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</si>
  <si>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</si>
  <si>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</si>
  <si>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</si>
  <si>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</si>
  <si>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</si>
  <si>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</si>
  <si>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</si>
  <si>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</si>
  <si>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</si>
  <si>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</si>
  <si>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</si>
  <si>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</si>
  <si>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</si>
  <si>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</si>
  <si>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</si>
  <si>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</si>
  <si>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</si>
  <si>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</si>
  <si>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</si>
  <si>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</si>
  <si>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</si>
  <si>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</si>
  <si>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</si>
  <si>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</si>
  <si>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</si>
  <si>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</si>
  <si>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</si>
  <si>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</si>
  <si>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</si>
  <si>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</si>
  <si>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</si>
  <si>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</si>
  <si>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</si>
  <si>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</si>
  <si>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</si>
  <si>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</si>
  <si>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</si>
  <si>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</si>
  <si>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</si>
  <si>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</si>
  <si>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</si>
  <si>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</si>
  <si>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</si>
  <si>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"Bajo protesta de decir verdad declaramos que los Estados Financieros y sus notas son razonablemente correctos y son responsabilidad del emisor"</t>
  </si>
  <si>
    <t>____________________________________</t>
  </si>
  <si>
    <t>________________________________</t>
  </si>
  <si>
    <t>MTRA. PERLA NATALYE CAMPOS GARCIA</t>
  </si>
  <si>
    <t xml:space="preserve">MTRO. GABRIEL EGUIARTE FRUNS </t>
  </si>
  <si>
    <t xml:space="preserve"> DIRECTORA ADMINISTRATIVA</t>
  </si>
  <si>
    <t>DIRECTOR GENERAL</t>
  </si>
  <si>
    <t>C.P. y L.A.F. OSCAR KUCHLE WEBER</t>
  </si>
  <si>
    <t>JEFE DEL DEPARTAMENTO DE CONTABILIDAD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</si>
</sst>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9"/>
      <name val="Arial"/>
      <family val="2"/>
    </font>
    <font>
      <b/>
      <sz val="9"/>
      <name val="Arial"/>
      <family val="2"/>
    </font>
    <font>
      <b/>
      <sz val="9"/>
      <color theme="1"/>
      <name val="Arial"/>
      <family val="2"/>
    </font>
    <font>
      <b/>
      <sz val="10"/>
      <name val="Arial"/>
      <family val="2"/>
    </font>
    <font>
      <sz val="9"/>
      <color theme="1"/>
      <name val="Calibri"/>
      <family val="2"/>
      <scheme val="minor"/>
    </font>
    <font>
      <b/>
      <u/>
      <sz val="9"/>
      <name val="Arial"/>
      <family val="2"/>
    </font>
    <font>
      <sz val="9"/>
      <color theme="1"/>
      <name val="Arial"/>
      <family val="2"/>
    </font>
    <font>
      <i/>
      <sz val="9"/>
      <name val="Arial"/>
      <family val="2"/>
    </font>
    <font>
      <b/>
      <sz val="11"/>
      <color theme="1"/>
      <name val="Arial"/>
      <family val="2"/>
    </font>
    <font>
      <b/>
      <sz val="11"/>
      <name val="Arial"/>
      <family val="2"/>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3" fillId="0" borderId="0" xfId="0" applyNumberFormat="1" applyFont="1" applyAlignment="1">
      <alignment horizontal="center" vertical="center"/>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protection locked="0"/>
    </xf>
    <xf numFmtId="0" fontId="3" fillId="2" borderId="0" xfId="0" applyNumberFormat="1" applyFont="1" applyFill="1" applyAlignment="1" applyProtection="1">
      <alignment horizontal="center" vertical="center" wrapText="1"/>
      <protection locked="0"/>
    </xf>
    <xf numFmtId="0" fontId="3" fillId="2" borderId="5"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49" fontId="3" fillId="2" borderId="0" xfId="0" applyNumberFormat="1" applyFont="1" applyFill="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5" fillId="0" borderId="9" xfId="0" applyNumberFormat="1" applyFont="1" applyBorder="1" applyAlignment="1">
      <alignment horizontal="left" vertical="center" indent="1"/>
    </xf>
    <xf numFmtId="49" fontId="2" fillId="0" borderId="6"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3" fillId="0" borderId="9" xfId="0" applyNumberFormat="1" applyFont="1" applyBorder="1" applyAlignment="1">
      <alignment horizontal="left" vertical="center" indent="1"/>
    </xf>
    <xf numFmtId="49" fontId="5" fillId="0" borderId="10" xfId="0" applyNumberFormat="1" applyFont="1" applyBorder="1" applyAlignment="1">
      <alignment horizontal="left" vertical="center" wrapText="1" indent="2"/>
    </xf>
    <xf numFmtId="49" fontId="2" fillId="0" borderId="1" xfId="1" applyNumberFormat="1" applyFont="1" applyFill="1" applyBorder="1" applyAlignment="1" applyProtection="1">
      <alignment vertical="center"/>
      <protection locked="0"/>
    </xf>
    <xf numFmtId="44" fontId="3" fillId="0" borderId="11" xfId="2" applyFont="1" applyFill="1" applyBorder="1" applyAlignment="1" applyProtection="1">
      <alignment vertical="center"/>
      <protection locked="0"/>
    </xf>
    <xf numFmtId="44" fontId="2" fillId="0" borderId="0" xfId="0" applyNumberFormat="1" applyFont="1" applyAlignment="1">
      <alignment vertical="center"/>
    </xf>
    <xf numFmtId="49" fontId="3" fillId="0" borderId="12" xfId="0" applyNumberFormat="1" applyFont="1" applyBorder="1" applyAlignment="1">
      <alignment horizontal="center" vertical="center" wrapText="1"/>
    </xf>
    <xf numFmtId="49" fontId="2" fillId="0" borderId="13" xfId="1" applyNumberFormat="1" applyFont="1" applyFill="1" applyBorder="1" applyAlignment="1" applyProtection="1">
      <alignment vertical="center" wrapText="1"/>
      <protection locked="0"/>
    </xf>
    <xf numFmtId="44" fontId="3" fillId="0" borderId="14" xfId="2" applyFont="1" applyFill="1" applyBorder="1" applyAlignment="1" applyProtection="1">
      <alignment vertical="center" wrapText="1"/>
      <protection locked="0"/>
    </xf>
    <xf numFmtId="49" fontId="3" fillId="0" borderId="4" xfId="0" applyNumberFormat="1" applyFont="1" applyBorder="1" applyAlignment="1">
      <alignment horizontal="center" vertical="center" wrapText="1"/>
    </xf>
    <xf numFmtId="49" fontId="2" fillId="0" borderId="13" xfId="1" applyNumberFormat="1" applyFont="1" applyFill="1" applyBorder="1" applyAlignment="1" applyProtection="1">
      <alignment horizontal="left" vertical="center" wrapText="1"/>
      <protection locked="0"/>
    </xf>
    <xf numFmtId="49" fontId="2" fillId="0" borderId="14" xfId="1" applyNumberFormat="1" applyFont="1" applyFill="1" applyBorder="1" applyAlignment="1" applyProtection="1">
      <alignment horizontal="left" vertical="center" wrapText="1"/>
      <protection locked="0"/>
    </xf>
    <xf numFmtId="44" fontId="2" fillId="0" borderId="13" xfId="2" applyFont="1" applyFill="1" applyBorder="1" applyAlignment="1" applyProtection="1">
      <alignment vertical="center" wrapText="1"/>
      <protection locked="0"/>
    </xf>
    <xf numFmtId="44" fontId="2" fillId="0" borderId="14" xfId="2" applyFont="1" applyFill="1" applyBorder="1" applyAlignment="1" applyProtection="1">
      <alignment vertical="center" wrapText="1"/>
      <protection locked="0"/>
    </xf>
    <xf numFmtId="43" fontId="2" fillId="0" borderId="0" xfId="1" applyFont="1" applyAlignment="1">
      <alignment vertical="center"/>
    </xf>
    <xf numFmtId="49" fontId="3" fillId="0" borderId="15" xfId="0" applyNumberFormat="1" applyFont="1" applyBorder="1" applyAlignment="1">
      <alignment horizontal="center" vertical="center" wrapText="1"/>
    </xf>
    <xf numFmtId="44" fontId="3" fillId="0" borderId="13" xfId="2" applyFont="1" applyFill="1" applyBorder="1" applyAlignment="1" applyProtection="1">
      <alignment horizontal="left" vertical="center" wrapText="1"/>
      <protection locked="0"/>
    </xf>
    <xf numFmtId="49" fontId="3" fillId="0" borderId="16" xfId="0" applyNumberFormat="1" applyFont="1" applyBorder="1" applyAlignment="1">
      <alignment horizontal="left" vertical="center" wrapText="1" indent="3"/>
    </xf>
    <xf numFmtId="49" fontId="2" fillId="0" borderId="16" xfId="0" applyNumberFormat="1" applyFont="1" applyBorder="1" applyAlignment="1">
      <alignment horizontal="left" vertical="center" wrapText="1" indent="3"/>
    </xf>
    <xf numFmtId="49" fontId="2" fillId="0" borderId="16" xfId="0" applyNumberFormat="1" applyFont="1" applyBorder="1" applyAlignment="1">
      <alignment horizontal="left" vertical="center" wrapText="1" indent="4"/>
    </xf>
    <xf numFmtId="43" fontId="2" fillId="0" borderId="13" xfId="1" applyFont="1" applyFill="1" applyBorder="1" applyAlignment="1" applyProtection="1">
      <alignment horizontal="left" vertical="center" wrapText="1"/>
      <protection locked="0"/>
    </xf>
    <xf numFmtId="43" fontId="2" fillId="0" borderId="14" xfId="1" applyFont="1" applyFill="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49" fontId="2" fillId="0" borderId="12" xfId="0" applyNumberFormat="1" applyFont="1" applyBorder="1" applyAlignment="1">
      <alignment horizontal="left" vertical="center" wrapText="1" indent="4"/>
    </xf>
    <xf numFmtId="49" fontId="2" fillId="0" borderId="17" xfId="1" applyNumberFormat="1" applyFont="1" applyFill="1" applyBorder="1" applyAlignment="1" applyProtection="1">
      <alignment vertical="center" wrapText="1"/>
      <protection locked="0"/>
    </xf>
    <xf numFmtId="44" fontId="3" fillId="0" borderId="18" xfId="2" applyFont="1" applyFill="1" applyBorder="1" applyAlignment="1" applyProtection="1">
      <alignment vertical="center" wrapText="1"/>
      <protection locked="0"/>
    </xf>
    <xf numFmtId="49" fontId="2" fillId="0" borderId="19" xfId="0" applyNumberFormat="1" applyFont="1" applyBorder="1" applyAlignment="1">
      <alignment horizontal="left" vertical="center" wrapText="1" indent="4"/>
    </xf>
    <xf numFmtId="49" fontId="2" fillId="0" borderId="20"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5" fillId="0" borderId="16" xfId="0" applyNumberFormat="1" applyFont="1" applyBorder="1" applyAlignment="1">
      <alignment horizontal="left" vertical="center" wrapText="1" indent="2"/>
    </xf>
    <xf numFmtId="43" fontId="6" fillId="0" borderId="0" xfId="1" applyFont="1" applyFill="1"/>
    <xf numFmtId="0" fontId="3" fillId="0" borderId="16" xfId="0" applyFont="1" applyBorder="1" applyAlignment="1">
      <alignment horizontal="left" vertical="center" indent="4"/>
    </xf>
    <xf numFmtId="43" fontId="2" fillId="0" borderId="0" xfId="1" applyFont="1" applyFill="1" applyAlignment="1">
      <alignment vertical="center"/>
    </xf>
    <xf numFmtId="49" fontId="2" fillId="0" borderId="16" xfId="0" applyNumberFormat="1" applyFont="1" applyBorder="1" applyAlignment="1">
      <alignment horizontal="left" vertical="center" wrapText="1" indent="5"/>
    </xf>
    <xf numFmtId="10" fontId="2" fillId="0" borderId="0" xfId="3" applyNumberFormat="1" applyFont="1" applyAlignment="1">
      <alignment vertical="center"/>
    </xf>
    <xf numFmtId="49" fontId="2" fillId="0" borderId="16" xfId="0" applyNumberFormat="1" applyFont="1" applyFill="1" applyBorder="1" applyAlignment="1" applyProtection="1">
      <alignment horizontal="left" vertical="center" wrapText="1"/>
      <protection locked="0"/>
    </xf>
    <xf numFmtId="49" fontId="2" fillId="0" borderId="21" xfId="0" applyNumberFormat="1" applyFont="1" applyFill="1" applyBorder="1" applyAlignment="1" applyProtection="1">
      <alignment horizontal="left" vertical="center" wrapText="1"/>
      <protection locked="0"/>
    </xf>
    <xf numFmtId="43" fontId="2" fillId="0" borderId="0" xfId="0" applyNumberFormat="1" applyFont="1" applyAlignment="1">
      <alignment vertical="center"/>
    </xf>
    <xf numFmtId="49" fontId="2" fillId="0" borderId="1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44" fontId="2" fillId="0" borderId="13" xfId="2" applyFont="1" applyFill="1" applyBorder="1" applyAlignment="1" applyProtection="1">
      <alignment horizontal="left" vertical="center"/>
      <protection locked="0"/>
    </xf>
    <xf numFmtId="44" fontId="2" fillId="0" borderId="14" xfId="2" applyFont="1" applyFill="1" applyBorder="1" applyAlignment="1" applyProtection="1">
      <alignment horizontal="left" vertical="center"/>
      <protection locked="0"/>
    </xf>
    <xf numFmtId="49" fontId="2" fillId="0" borderId="22" xfId="0" applyNumberFormat="1" applyFont="1" applyBorder="1" applyAlignment="1">
      <alignment horizontal="left" vertical="center" wrapText="1" indent="4"/>
    </xf>
    <xf numFmtId="49" fontId="2" fillId="0" borderId="23" xfId="0" applyNumberFormat="1" applyFont="1" applyBorder="1" applyAlignment="1" applyProtection="1">
      <alignment horizontal="left" vertical="center" wrapText="1"/>
      <protection locked="0"/>
    </xf>
    <xf numFmtId="49" fontId="2" fillId="0" borderId="24" xfId="0" applyNumberFormat="1" applyFont="1" applyBorder="1" applyAlignment="1" applyProtection="1">
      <alignment horizontal="left" vertical="center" wrapText="1"/>
      <protection locked="0"/>
    </xf>
    <xf numFmtId="49" fontId="2" fillId="0" borderId="19" xfId="0" applyNumberFormat="1" applyFont="1" applyBorder="1" applyAlignment="1">
      <alignment horizontal="left" vertical="center" wrapText="1" indent="3"/>
    </xf>
    <xf numFmtId="0" fontId="2" fillId="0" borderId="16"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49" fontId="3" fillId="0" borderId="16" xfId="0" applyNumberFormat="1" applyFont="1" applyBorder="1" applyAlignment="1">
      <alignment horizontal="left" vertical="center" indent="4"/>
    </xf>
    <xf numFmtId="0" fontId="2" fillId="0" borderId="0" xfId="0" applyFont="1" applyAlignment="1">
      <alignment horizontal="center" vertical="center"/>
    </xf>
    <xf numFmtId="49" fontId="2" fillId="0" borderId="25" xfId="0" applyNumberFormat="1" applyFont="1" applyBorder="1" applyAlignment="1">
      <alignment horizontal="center" vertical="center" wrapText="1"/>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4" fontId="2" fillId="0" borderId="0" xfId="0" applyNumberFormat="1" applyFont="1" applyAlignment="1">
      <alignment vertical="center"/>
    </xf>
    <xf numFmtId="49" fontId="2" fillId="0" borderId="26" xfId="0" applyNumberFormat="1"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44" fontId="2" fillId="0" borderId="24" xfId="2" applyFont="1" applyBorder="1" applyAlignment="1" applyProtection="1">
      <alignment vertical="center"/>
      <protection locked="0"/>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49" fontId="2" fillId="0" borderId="16" xfId="0" applyNumberFormat="1" applyFont="1" applyBorder="1" applyAlignment="1">
      <alignment horizontal="left" vertical="center" indent="4"/>
    </xf>
    <xf numFmtId="49" fontId="2" fillId="0" borderId="16" xfId="0" applyNumberFormat="1" applyFont="1" applyBorder="1" applyAlignment="1">
      <alignment horizontal="left" vertical="center" indent="5"/>
    </xf>
    <xf numFmtId="0" fontId="3" fillId="0" borderId="16" xfId="0" applyFont="1" applyBorder="1" applyAlignment="1">
      <alignment horizontal="left" indent="4"/>
    </xf>
    <xf numFmtId="49" fontId="2" fillId="0" borderId="22" xfId="0" applyNumberFormat="1" applyFont="1" applyBorder="1" applyAlignment="1">
      <alignment horizontal="left" vertical="center" wrapText="1" indent="5"/>
    </xf>
    <xf numFmtId="0" fontId="2" fillId="0" borderId="1"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5" fillId="4" borderId="6" xfId="0" applyNumberFormat="1" applyFont="1" applyFill="1" applyBorder="1" applyAlignment="1">
      <alignment horizontal="left" vertical="center" indent="1"/>
    </xf>
    <xf numFmtId="0" fontId="2" fillId="4" borderId="30"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49" fontId="3" fillId="0" borderId="32" xfId="0" applyNumberFormat="1" applyFont="1" applyBorder="1" applyAlignment="1">
      <alignment horizontal="center" vertical="center" wrapText="1"/>
    </xf>
    <xf numFmtId="0" fontId="2" fillId="0" borderId="33"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49" fontId="3" fillId="0" borderId="26" xfId="0" applyNumberFormat="1" applyFont="1" applyBorder="1" applyAlignment="1">
      <alignment horizontal="center" vertical="center" wrapText="1"/>
    </xf>
    <xf numFmtId="0" fontId="2" fillId="0" borderId="16"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164" fontId="2" fillId="0" borderId="0" xfId="1" applyNumberFormat="1" applyFont="1" applyAlignment="1">
      <alignment vertical="center"/>
    </xf>
    <xf numFmtId="44" fontId="2" fillId="0" borderId="16" xfId="2" applyFont="1" applyFill="1" applyBorder="1" applyAlignment="1" applyProtection="1">
      <alignment horizontal="left" vertical="center"/>
      <protection locked="0"/>
    </xf>
    <xf numFmtId="44" fontId="2" fillId="0" borderId="21" xfId="2" applyFont="1" applyFill="1" applyBorder="1" applyAlignment="1" applyProtection="1">
      <alignment horizontal="left" vertical="center"/>
      <protection locked="0"/>
    </xf>
    <xf numFmtId="44" fontId="2" fillId="0" borderId="4" xfId="0" applyNumberFormat="1" applyFont="1" applyBorder="1" applyAlignment="1">
      <alignment horizontal="center" vertical="center"/>
    </xf>
    <xf numFmtId="0" fontId="2" fillId="0" borderId="4" xfId="0" applyFont="1" applyBorder="1" applyAlignment="1">
      <alignment horizontal="center" vertical="center"/>
    </xf>
    <xf numFmtId="49" fontId="2" fillId="0" borderId="25" xfId="0" applyNumberFormat="1" applyFont="1" applyBorder="1" applyAlignment="1">
      <alignment horizontal="left" vertical="center" wrapText="1" indent="4"/>
    </xf>
    <xf numFmtId="8" fontId="2" fillId="0" borderId="17" xfId="1" applyNumberFormat="1" applyFont="1" applyFill="1" applyBorder="1" applyAlignment="1" applyProtection="1">
      <alignment vertical="center"/>
      <protection locked="0"/>
    </xf>
    <xf numFmtId="8" fontId="2" fillId="0" borderId="18" xfId="1" applyNumberFormat="1" applyFont="1" applyFill="1" applyBorder="1" applyAlignment="1" applyProtection="1">
      <alignment vertical="center"/>
      <protection locked="0"/>
    </xf>
    <xf numFmtId="49" fontId="3" fillId="0" borderId="19" xfId="0" applyNumberFormat="1" applyFont="1" applyBorder="1" applyAlignment="1">
      <alignment horizontal="left" vertical="center" wrapText="1" indent="2"/>
    </xf>
    <xf numFmtId="0" fontId="2" fillId="0" borderId="2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49" fontId="3" fillId="0" borderId="16" xfId="0" applyNumberFormat="1" applyFont="1" applyBorder="1" applyAlignment="1">
      <alignment horizontal="left" vertical="center" indent="3"/>
    </xf>
    <xf numFmtId="0" fontId="2" fillId="4" borderId="22" xfId="0" applyFont="1" applyFill="1" applyBorder="1" applyAlignment="1" applyProtection="1">
      <alignment horizontal="left" vertical="center" wrapText="1"/>
      <protection locked="0"/>
    </xf>
    <xf numFmtId="0" fontId="2" fillId="4" borderId="35" xfId="0" applyFont="1" applyFill="1" applyBorder="1" applyAlignment="1" applyProtection="1">
      <alignment horizontal="left" vertical="center" wrapText="1"/>
      <protection locked="0"/>
    </xf>
    <xf numFmtId="49" fontId="3" fillId="0" borderId="10" xfId="0" applyNumberFormat="1" applyFont="1" applyBorder="1" applyAlignment="1">
      <alignment horizontal="left" vertical="center" indent="3"/>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49" fontId="2" fillId="0" borderId="26" xfId="0" applyNumberFormat="1" applyFont="1" applyBorder="1" applyAlignment="1">
      <alignment horizontal="left" vertical="center" wrapText="1" indent="4"/>
    </xf>
    <xf numFmtId="43" fontId="2" fillId="4" borderId="4" xfId="1" applyFont="1" applyFill="1" applyBorder="1" applyAlignment="1" applyProtection="1">
      <alignment vertical="center"/>
      <protection locked="0"/>
    </xf>
    <xf numFmtId="43" fontId="2" fillId="4" borderId="5" xfId="1" applyFont="1" applyFill="1" applyBorder="1" applyAlignment="1" applyProtection="1">
      <alignment vertical="center"/>
      <protection locked="0"/>
    </xf>
    <xf numFmtId="49" fontId="3" fillId="3" borderId="36" xfId="0" applyNumberFormat="1" applyFont="1" applyFill="1" applyBorder="1" applyAlignment="1">
      <alignment horizontal="center" vertical="center"/>
    </xf>
    <xf numFmtId="49" fontId="3" fillId="3" borderId="37" xfId="0" applyNumberFormat="1" applyFont="1" applyFill="1" applyBorder="1" applyAlignment="1">
      <alignment horizontal="center" vertical="center"/>
    </xf>
    <xf numFmtId="49" fontId="3" fillId="3" borderId="38" xfId="0" applyNumberFormat="1" applyFont="1" applyFill="1" applyBorder="1" applyAlignment="1">
      <alignment horizontal="center" vertical="center"/>
    </xf>
    <xf numFmtId="43" fontId="3" fillId="0" borderId="0" xfId="1" applyFont="1" applyAlignment="1">
      <alignment vertical="center"/>
    </xf>
    <xf numFmtId="49" fontId="3" fillId="0" borderId="10" xfId="0" applyNumberFormat="1" applyFont="1" applyBorder="1" applyAlignment="1">
      <alignment horizontal="left" vertical="center" indent="1"/>
    </xf>
    <xf numFmtId="0" fontId="2" fillId="0" borderId="33" xfId="0" applyFont="1" applyBorder="1" applyAlignment="1">
      <alignment horizontal="center" vertical="center"/>
    </xf>
    <xf numFmtId="0" fontId="2" fillId="0" borderId="34" xfId="0" applyFont="1" applyBorder="1" applyAlignment="1">
      <alignment horizontal="center" vertical="center"/>
    </xf>
    <xf numFmtId="49" fontId="3" fillId="0" borderId="16" xfId="0" applyNumberFormat="1" applyFont="1" applyBorder="1" applyAlignment="1">
      <alignment horizontal="left" vertical="center" wrapText="1" indent="2"/>
    </xf>
    <xf numFmtId="43" fontId="3" fillId="0" borderId="0" xfId="0" applyNumberFormat="1" applyFont="1" applyAlignment="1">
      <alignment vertical="center"/>
    </xf>
    <xf numFmtId="49" fontId="2" fillId="0" borderId="16" xfId="0" applyNumberFormat="1" applyFont="1" applyBorder="1" applyAlignment="1">
      <alignment horizontal="left" vertical="center" wrapText="1" indent="6"/>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44" fontId="2" fillId="0" borderId="13" xfId="2" applyFont="1" applyBorder="1" applyAlignment="1" applyProtection="1">
      <alignment horizontal="left" vertical="center"/>
      <protection locked="0"/>
    </xf>
    <xf numFmtId="44" fontId="2" fillId="0" borderId="14" xfId="2" applyFont="1" applyBorder="1" applyAlignment="1" applyProtection="1">
      <alignment horizontal="left" vertical="center"/>
      <protection locked="0"/>
    </xf>
    <xf numFmtId="43" fontId="0" fillId="0" borderId="0" xfId="0" applyNumberFormat="1"/>
    <xf numFmtId="49" fontId="2" fillId="0" borderId="12" xfId="0" applyNumberFormat="1" applyFont="1" applyBorder="1" applyAlignment="1">
      <alignment horizontal="left" vertical="center" wrapText="1" indent="6"/>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49" fontId="2" fillId="0" borderId="19" xfId="0" applyNumberFormat="1" applyFont="1" applyBorder="1" applyAlignment="1">
      <alignment horizontal="left" vertical="center" wrapText="1" indent="6"/>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49" fontId="2" fillId="0" borderId="22" xfId="0" applyNumberFormat="1" applyFont="1" applyBorder="1" applyAlignment="1">
      <alignment horizontal="left" vertical="center" wrapText="1" indent="6"/>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8" fontId="2" fillId="0" borderId="0" xfId="0" applyNumberFormat="1" applyFont="1" applyAlignment="1">
      <alignment vertical="center"/>
    </xf>
    <xf numFmtId="49" fontId="3" fillId="0" borderId="16" xfId="0" applyNumberFormat="1" applyFont="1" applyBorder="1" applyAlignment="1">
      <alignment horizontal="left" vertical="center" wrapText="1" indent="5"/>
    </xf>
    <xf numFmtId="0" fontId="2" fillId="0" borderId="13" xfId="0" applyFont="1" applyBorder="1" applyAlignment="1" applyProtection="1">
      <alignment vertical="center"/>
      <protection locked="0"/>
    </xf>
    <xf numFmtId="44" fontId="2" fillId="0" borderId="14" xfId="2" applyFont="1" applyBorder="1" applyAlignment="1" applyProtection="1">
      <alignment vertical="center"/>
      <protection locked="0"/>
    </xf>
    <xf numFmtId="49" fontId="3" fillId="0" borderId="22" xfId="0" applyNumberFormat="1" applyFont="1" applyBorder="1" applyAlignment="1">
      <alignment horizontal="left" vertical="center" wrapText="1" indent="5"/>
    </xf>
    <xf numFmtId="49" fontId="2" fillId="0" borderId="6" xfId="0" applyNumberFormat="1" applyFont="1" applyBorder="1" applyAlignment="1">
      <alignment horizontal="left" vertical="center" wrapText="1" indent="5"/>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3" fillId="0" borderId="6"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4" borderId="1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0" borderId="6" xfId="0" applyFont="1" applyBorder="1" applyAlignment="1">
      <alignment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3" fillId="2" borderId="6" xfId="0" applyFont="1" applyFill="1" applyBorder="1" applyAlignment="1">
      <alignment horizontal="center" vertical="center"/>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0" fontId="2" fillId="0" borderId="6" xfId="0" applyFont="1" applyBorder="1"/>
    <xf numFmtId="4" fontId="2" fillId="0" borderId="9" xfId="0" applyNumberFormat="1" applyFont="1" applyBorder="1" applyAlignment="1" applyProtection="1">
      <alignment horizontal="right"/>
      <protection locked="0"/>
    </xf>
    <xf numFmtId="4" fontId="2" fillId="0" borderId="8" xfId="0" applyNumberFormat="1" applyFont="1" applyBorder="1" applyAlignment="1" applyProtection="1">
      <alignment horizontal="right"/>
      <protection locked="0"/>
    </xf>
    <xf numFmtId="0" fontId="2" fillId="0" borderId="4" xfId="0" applyFont="1" applyBorder="1"/>
    <xf numFmtId="4" fontId="2" fillId="0" borderId="26" xfId="0" applyNumberFormat="1" applyFont="1" applyBorder="1" applyAlignment="1" applyProtection="1">
      <alignment horizontal="right"/>
      <protection locked="0"/>
    </xf>
    <xf numFmtId="4" fontId="2" fillId="0" borderId="5" xfId="0" applyNumberFormat="1" applyFont="1" applyBorder="1" applyAlignment="1" applyProtection="1">
      <alignment horizontal="right"/>
      <protection locked="0"/>
    </xf>
    <xf numFmtId="0" fontId="3" fillId="0" borderId="6" xfId="0" applyFont="1" applyBorder="1" applyAlignment="1">
      <alignment horizontal="center"/>
    </xf>
    <xf numFmtId="0" fontId="3" fillId="0" borderId="20" xfId="0" applyFont="1" applyBorder="1" applyAlignment="1">
      <alignment horizontal="center"/>
    </xf>
    <xf numFmtId="4" fontId="2" fillId="0" borderId="40" xfId="0" applyNumberFormat="1" applyFont="1" applyBorder="1" applyAlignment="1">
      <alignment horizontal="center" vertical="center"/>
    </xf>
    <xf numFmtId="4" fontId="2" fillId="0" borderId="14" xfId="0" applyNumberFormat="1" applyFont="1" applyBorder="1" applyAlignment="1">
      <alignment horizontal="center" vertical="center"/>
    </xf>
    <xf numFmtId="0" fontId="3" fillId="0" borderId="13" xfId="0" applyFont="1" applyBorder="1" applyAlignment="1">
      <alignment horizontal="left" vertical="center" wrapText="1" indent="2"/>
    </xf>
    <xf numFmtId="4" fontId="2" fillId="0" borderId="40" xfId="0" applyNumberFormat="1" applyFont="1" applyBorder="1" applyAlignment="1" applyProtection="1">
      <alignment horizontal="center" vertical="center"/>
      <protection locked="0"/>
    </xf>
    <xf numFmtId="4" fontId="2" fillId="0" borderId="14" xfId="0" applyNumberFormat="1" applyFont="1" applyBorder="1" applyAlignment="1" applyProtection="1">
      <alignment horizontal="center" vertical="center"/>
      <protection locked="0"/>
    </xf>
    <xf numFmtId="0" fontId="2" fillId="0" borderId="13" xfId="0" applyFont="1" applyBorder="1" applyAlignment="1">
      <alignment horizontal="left" vertical="center" wrapText="1" indent="3"/>
    </xf>
    <xf numFmtId="0" fontId="3" fillId="0" borderId="13" xfId="0" applyFont="1" applyBorder="1" applyAlignment="1">
      <alignment horizontal="left" vertical="center" wrapText="1" indent="5"/>
    </xf>
    <xf numFmtId="43" fontId="2" fillId="0" borderId="40" xfId="1" applyFont="1" applyFill="1" applyBorder="1" applyAlignment="1" applyProtection="1">
      <alignment vertical="center" wrapText="1"/>
      <protection locked="0"/>
    </xf>
    <xf numFmtId="0" fontId="2" fillId="5" borderId="0" xfId="0" applyFont="1" applyFill="1" applyAlignment="1">
      <alignment horizontal="center" vertical="center"/>
    </xf>
    <xf numFmtId="4" fontId="2" fillId="4" borderId="40" xfId="0" applyNumberFormat="1" applyFont="1" applyFill="1" applyBorder="1" applyAlignment="1" applyProtection="1">
      <alignment horizontal="right" vertical="center"/>
      <protection locked="0"/>
    </xf>
    <xf numFmtId="4" fontId="2" fillId="4" borderId="14" xfId="0" applyNumberFormat="1" applyFont="1" applyFill="1" applyBorder="1" applyAlignment="1" applyProtection="1">
      <alignment horizontal="right" vertical="center"/>
      <protection locked="0"/>
    </xf>
    <xf numFmtId="0" fontId="2" fillId="0" borderId="17" xfId="0" applyFont="1" applyBorder="1" applyAlignment="1">
      <alignment horizontal="left" vertical="center" wrapText="1" indent="3"/>
    </xf>
    <xf numFmtId="4" fontId="2" fillId="4" borderId="41" xfId="2" applyNumberFormat="1" applyFont="1" applyFill="1" applyBorder="1" applyAlignment="1" applyProtection="1">
      <alignment horizontal="left" vertical="center"/>
      <protection locked="0"/>
    </xf>
    <xf numFmtId="0" fontId="2" fillId="4" borderId="18" xfId="2" applyNumberFormat="1" applyFont="1" applyFill="1" applyBorder="1" applyAlignment="1" applyProtection="1">
      <alignment horizontal="left" vertical="center"/>
      <protection locked="0"/>
    </xf>
    <xf numFmtId="0" fontId="2" fillId="0" borderId="28" xfId="0" applyFont="1" applyBorder="1" applyAlignment="1">
      <alignment horizontal="left" vertical="center" wrapText="1" indent="3"/>
    </xf>
    <xf numFmtId="4" fontId="2" fillId="0" borderId="42" xfId="0" applyNumberFormat="1" applyFont="1" applyBorder="1" applyAlignment="1">
      <alignment horizontal="center" vertical="center"/>
    </xf>
    <xf numFmtId="4" fontId="2" fillId="0" borderId="27" xfId="0" applyNumberFormat="1" applyFont="1" applyBorder="1" applyAlignment="1">
      <alignment horizontal="center" vertical="center"/>
    </xf>
    <xf numFmtId="4" fontId="2" fillId="0" borderId="43"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4" fontId="2" fillId="0" borderId="44" xfId="0" applyNumberFormat="1" applyFont="1" applyBorder="1" applyAlignment="1" applyProtection="1">
      <alignment horizontal="center" vertical="center"/>
      <protection locked="0"/>
    </xf>
    <xf numFmtId="4" fontId="2" fillId="0" borderId="45" xfId="0" applyNumberFormat="1" applyFont="1" applyBorder="1" applyAlignment="1" applyProtection="1">
      <alignment horizontal="center" vertical="center"/>
      <protection locked="0"/>
    </xf>
    <xf numFmtId="0" fontId="3" fillId="3" borderId="30" xfId="0" applyFont="1" applyFill="1" applyBorder="1" applyAlignment="1">
      <alignment horizontal="left" vertical="center"/>
    </xf>
    <xf numFmtId="0" fontId="3" fillId="3" borderId="46" xfId="0" applyFont="1" applyFill="1" applyBorder="1" applyAlignment="1">
      <alignment horizontal="center" vertical="center"/>
    </xf>
    <xf numFmtId="0" fontId="3" fillId="3" borderId="31" xfId="0" applyFont="1" applyFill="1" applyBorder="1" applyAlignment="1">
      <alignment horizontal="center" vertical="center"/>
    </xf>
    <xf numFmtId="0" fontId="2" fillId="0" borderId="33" xfId="0" applyFont="1" applyBorder="1" applyAlignment="1">
      <alignment horizontal="left" vertical="center" indent="1"/>
    </xf>
    <xf numFmtId="4" fontId="2" fillId="4" borderId="40" xfId="0" applyNumberFormat="1" applyFont="1" applyFill="1" applyBorder="1" applyAlignment="1" applyProtection="1">
      <alignment horizontal="center"/>
      <protection locked="0"/>
    </xf>
    <xf numFmtId="4" fontId="2" fillId="4" borderId="29" xfId="0" applyNumberFormat="1" applyFont="1" applyFill="1" applyBorder="1" applyAlignment="1" applyProtection="1">
      <alignment horizontal="center" vertical="center"/>
      <protection locked="0"/>
    </xf>
    <xf numFmtId="0" fontId="2" fillId="0" borderId="13" xfId="0" applyFont="1" applyBorder="1" applyAlignment="1">
      <alignment horizontal="left" vertical="center" indent="1"/>
    </xf>
    <xf numFmtId="4" fontId="2" fillId="0" borderId="47" xfId="0" applyNumberFormat="1" applyFont="1" applyBorder="1" applyAlignment="1" applyProtection="1">
      <alignment horizontal="center"/>
      <protection locked="0"/>
    </xf>
    <xf numFmtId="4" fontId="2" fillId="4" borderId="14" xfId="0" applyNumberFormat="1" applyFont="1" applyFill="1" applyBorder="1" applyAlignment="1" applyProtection="1">
      <alignment horizontal="center"/>
      <protection locked="0"/>
    </xf>
    <xf numFmtId="0" fontId="2" fillId="0" borderId="17" xfId="0" applyFont="1" applyBorder="1" applyAlignment="1">
      <alignment horizontal="left" vertical="center" indent="1"/>
    </xf>
    <xf numFmtId="4" fontId="2" fillId="4" borderId="41" xfId="0" applyNumberFormat="1" applyFont="1" applyFill="1" applyBorder="1" applyAlignment="1" applyProtection="1">
      <alignment horizontal="center"/>
      <protection locked="0"/>
    </xf>
    <xf numFmtId="4" fontId="2" fillId="4" borderId="18" xfId="0" applyNumberFormat="1" applyFont="1" applyFill="1" applyBorder="1" applyAlignment="1" applyProtection="1">
      <alignment horizontal="center"/>
      <protection locked="0"/>
    </xf>
    <xf numFmtId="0" fontId="3" fillId="0" borderId="7" xfId="0" applyFont="1" applyBorder="1" applyAlignment="1">
      <alignment vertical="center"/>
    </xf>
    <xf numFmtId="0" fontId="2" fillId="0" borderId="8" xfId="0" applyFont="1" applyBorder="1" applyAlignment="1">
      <alignment vertical="center"/>
    </xf>
    <xf numFmtId="49" fontId="3" fillId="3" borderId="36" xfId="0" applyNumberFormat="1" applyFont="1" applyFill="1" applyBorder="1" applyAlignment="1">
      <alignment horizontal="center" vertical="center" wrapText="1"/>
    </xf>
    <xf numFmtId="49" fontId="3" fillId="3" borderId="37" xfId="0" applyNumberFormat="1" applyFont="1" applyFill="1" applyBorder="1" applyAlignment="1">
      <alignment horizontal="center" vertical="center" wrapText="1"/>
    </xf>
    <xf numFmtId="49" fontId="3" fillId="3" borderId="38"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4" fontId="4" fillId="3" borderId="8"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4" fontId="8" fillId="0" borderId="32" xfId="0" applyNumberFormat="1" applyFont="1" applyBorder="1" applyAlignment="1">
      <alignment horizontal="right" vertical="center" wrapText="1"/>
    </xf>
    <xf numFmtId="0" fontId="4" fillId="0" borderId="13" xfId="0" applyFont="1" applyBorder="1" applyAlignment="1">
      <alignment horizontal="left" vertical="center" wrapText="1" indent="1"/>
    </xf>
    <xf numFmtId="0" fontId="4" fillId="0" borderId="43" xfId="0" applyFont="1" applyBorder="1" applyAlignment="1">
      <alignment horizontal="left" vertical="center" wrapText="1" indent="1"/>
    </xf>
    <xf numFmtId="4" fontId="8" fillId="0" borderId="48" xfId="0" applyNumberFormat="1" applyFont="1" applyBorder="1" applyAlignment="1">
      <alignment horizontal="right" vertical="center" wrapText="1"/>
    </xf>
    <xf numFmtId="0" fontId="8" fillId="0" borderId="13" xfId="0" applyFont="1" applyBorder="1" applyAlignment="1">
      <alignment horizontal="left" vertical="center" wrapText="1" indent="2"/>
    </xf>
    <xf numFmtId="0" fontId="8" fillId="0" borderId="43" xfId="0" applyFont="1" applyBorder="1" applyAlignment="1">
      <alignment horizontal="left" vertical="center" wrapText="1" indent="2"/>
    </xf>
    <xf numFmtId="4" fontId="8" fillId="0" borderId="48" xfId="0" applyNumberFormat="1" applyFont="1" applyBorder="1" applyAlignment="1" applyProtection="1">
      <alignment vertical="center" wrapText="1"/>
      <protection locked="0"/>
    </xf>
    <xf numFmtId="4" fontId="8" fillId="0" borderId="48" xfId="0" applyNumberFormat="1" applyFont="1" applyBorder="1" applyAlignment="1" applyProtection="1">
      <alignment horizontal="right" vertical="center" wrapText="1"/>
      <protection locked="0"/>
    </xf>
    <xf numFmtId="0" fontId="8" fillId="0" borderId="23" xfId="0" applyFont="1" applyBorder="1" applyAlignment="1">
      <alignment horizontal="left" vertical="center" wrapText="1" indent="2"/>
    </xf>
    <xf numFmtId="0" fontId="8" fillId="0" borderId="49" xfId="0" applyFont="1" applyBorder="1" applyAlignment="1">
      <alignment horizontal="left" vertical="center" wrapText="1" indent="2"/>
    </xf>
    <xf numFmtId="4" fontId="8" fillId="0" borderId="50" xfId="0" applyNumberFormat="1" applyFont="1" applyBorder="1" applyAlignment="1" applyProtection="1">
      <alignment horizontal="right" vertical="center" wrapText="1"/>
      <protection locked="0"/>
    </xf>
    <xf numFmtId="0" fontId="8" fillId="0" borderId="33" xfId="0" applyFont="1" applyBorder="1" applyAlignment="1">
      <alignment horizontal="left" vertical="center" wrapText="1" indent="1"/>
    </xf>
    <xf numFmtId="0" fontId="8" fillId="0" borderId="51" xfId="0" applyFont="1" applyBorder="1" applyAlignment="1">
      <alignment horizontal="left" vertical="center" wrapText="1" indent="1"/>
    </xf>
    <xf numFmtId="4" fontId="8" fillId="0" borderId="15" xfId="0" applyNumberFormat="1" applyFont="1" applyBorder="1" applyAlignment="1">
      <alignment horizontal="right" vertical="center" wrapText="1"/>
    </xf>
    <xf numFmtId="0" fontId="8" fillId="0" borderId="36" xfId="0" applyFont="1" applyBorder="1" applyAlignment="1">
      <alignment horizontal="left" vertical="center" wrapText="1" indent="1"/>
    </xf>
    <xf numFmtId="4" fontId="4" fillId="0" borderId="37" xfId="0" applyNumberFormat="1" applyFont="1" applyBorder="1" applyAlignment="1">
      <alignment horizontal="left" vertical="center" wrapText="1" indent="1"/>
    </xf>
    <xf numFmtId="4" fontId="8" fillId="0" borderId="39" xfId="0" applyNumberFormat="1" applyFont="1" applyBorder="1" applyAlignment="1">
      <alignment horizontal="right" vertical="center" wrapText="1"/>
    </xf>
    <xf numFmtId="0" fontId="4" fillId="2" borderId="6"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4" fontId="3" fillId="2" borderId="8" xfId="0" applyNumberFormat="1" applyFont="1" applyFill="1" applyBorder="1" applyAlignment="1" applyProtection="1">
      <alignment horizontal="right" vertical="center" wrapText="1"/>
      <protection locked="0"/>
    </xf>
    <xf numFmtId="0" fontId="0" fillId="0" borderId="4" xfId="0" applyBorder="1"/>
    <xf numFmtId="4" fontId="4" fillId="0" borderId="0" xfId="0" applyNumberFormat="1" applyFont="1" applyAlignment="1">
      <alignment horizontal="right"/>
    </xf>
    <xf numFmtId="4" fontId="8" fillId="0" borderId="5" xfId="0" applyNumberFormat="1" applyFont="1" applyBorder="1" applyAlignment="1">
      <alignment horizontal="right"/>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6"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38" xfId="0" applyNumberFormat="1" applyFont="1" applyFill="1" applyBorder="1" applyAlignment="1" applyProtection="1">
      <alignment horizontal="center" vertical="center" wrapText="1"/>
      <protection locked="0"/>
    </xf>
    <xf numFmtId="2" fontId="2" fillId="0" borderId="0" xfId="0" applyNumberFormat="1" applyFont="1" applyAlignment="1">
      <alignment vertical="center"/>
    </xf>
    <xf numFmtId="0" fontId="8" fillId="0" borderId="19" xfId="0" applyFont="1" applyBorder="1" applyAlignment="1">
      <alignment horizontal="left" vertical="center" wrapText="1"/>
    </xf>
    <xf numFmtId="0" fontId="8" fillId="0" borderId="27" xfId="0" applyFont="1" applyBorder="1" applyAlignment="1">
      <alignment horizontal="left" vertical="center" wrapText="1"/>
    </xf>
    <xf numFmtId="0" fontId="4" fillId="0" borderId="16" xfId="0" applyFont="1" applyBorder="1" applyAlignment="1">
      <alignment horizontal="left" vertical="center" wrapText="1" indent="1"/>
    </xf>
    <xf numFmtId="0" fontId="4" fillId="0" borderId="21" xfId="0" applyFont="1" applyBorder="1" applyAlignment="1">
      <alignment horizontal="left" vertical="center" wrapText="1" indent="1"/>
    </xf>
    <xf numFmtId="4" fontId="8" fillId="4" borderId="48" xfId="0" applyNumberFormat="1" applyFont="1" applyFill="1" applyBorder="1" applyAlignment="1" applyProtection="1">
      <alignment horizontal="right" vertical="center" wrapText="1"/>
      <protection locked="0"/>
    </xf>
    <xf numFmtId="0" fontId="8" fillId="0" borderId="16" xfId="0" applyFont="1" applyBorder="1" applyAlignment="1">
      <alignment horizontal="left" vertical="center" indent="2"/>
    </xf>
    <xf numFmtId="0" fontId="8" fillId="0" borderId="21" xfId="0" applyFont="1" applyBorder="1" applyAlignment="1">
      <alignment horizontal="left" vertical="center" indent="2"/>
    </xf>
    <xf numFmtId="0" fontId="8" fillId="0" borderId="16" xfId="0" applyFont="1" applyBorder="1" applyAlignment="1">
      <alignment horizontal="left" vertical="center" wrapText="1" indent="2"/>
    </xf>
    <xf numFmtId="0" fontId="8" fillId="0" borderId="21" xfId="0" applyFont="1" applyBorder="1" applyAlignment="1">
      <alignment horizontal="left" vertical="center" wrapText="1" indent="2"/>
    </xf>
    <xf numFmtId="0" fontId="8" fillId="0" borderId="22" xfId="0" applyFont="1" applyBorder="1" applyAlignment="1">
      <alignment horizontal="left" vertical="center" wrapText="1" indent="2"/>
    </xf>
    <xf numFmtId="0" fontId="8" fillId="0" borderId="35" xfId="0" applyFont="1" applyBorder="1" applyAlignment="1">
      <alignment horizontal="left" vertical="center" wrapText="1" indent="2"/>
    </xf>
    <xf numFmtId="0" fontId="8" fillId="0" borderId="10" xfId="0" applyFont="1" applyBorder="1" applyAlignment="1">
      <alignment horizontal="left" vertical="center" wrapText="1"/>
    </xf>
    <xf numFmtId="0" fontId="8" fillId="0" borderId="52" xfId="0" applyFont="1" applyBorder="1" applyAlignment="1">
      <alignment horizontal="left" vertical="center" wrapText="1"/>
    </xf>
    <xf numFmtId="0" fontId="8" fillId="0" borderId="12" xfId="0" applyFont="1" applyBorder="1" applyAlignment="1">
      <alignment horizontal="left" vertical="center" wrapText="1" indent="1"/>
    </xf>
    <xf numFmtId="0" fontId="8" fillId="0" borderId="45" xfId="0" applyFont="1" applyBorder="1" applyAlignment="1">
      <alignment horizontal="left" vertical="center" wrapText="1" indent="1"/>
    </xf>
    <xf numFmtId="4" fontId="8" fillId="0" borderId="25" xfId="0" applyNumberFormat="1" applyFont="1" applyBorder="1" applyAlignment="1">
      <alignment horizontal="right" vertical="center" wrapText="1"/>
    </xf>
    <xf numFmtId="4" fontId="4" fillId="2" borderId="9" xfId="0" applyNumberFormat="1" applyFont="1" applyFill="1" applyBorder="1" applyAlignment="1" applyProtection="1">
      <alignment horizontal="right" vertical="center" wrapText="1"/>
      <protection locked="0"/>
    </xf>
    <xf numFmtId="0" fontId="2" fillId="0" borderId="36" xfId="0" applyFont="1" applyBorder="1" applyAlignment="1">
      <alignment vertical="center"/>
    </xf>
    <xf numFmtId="0" fontId="3" fillId="0" borderId="38" xfId="0" applyFont="1" applyBorder="1" applyAlignment="1">
      <alignment horizontal="center" vertical="center"/>
    </xf>
    <xf numFmtId="0" fontId="2" fillId="0" borderId="39" xfId="0" applyFont="1" applyBorder="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3" fillId="0" borderId="0" xfId="0" applyFont="1" applyProtection="1">
      <protection locked="0"/>
    </xf>
    <xf numFmtId="0" fontId="2" fillId="0" borderId="0" xfId="0" applyFont="1" applyProtection="1">
      <protection locked="0"/>
    </xf>
    <xf numFmtId="0" fontId="10" fillId="0" borderId="0" xfId="0" applyFont="1" applyProtection="1">
      <protection locked="0"/>
    </xf>
    <xf numFmtId="0" fontId="11" fillId="0" borderId="0" xfId="0" applyFont="1" applyProtection="1">
      <protection locked="0"/>
    </xf>
    <xf numFmtId="4" fontId="4" fillId="0" borderId="0" xfId="0" applyNumberFormat="1" applyFont="1" applyAlignment="1" applyProtection="1">
      <alignment horizontal="left" vertical="top"/>
      <protection locked="0"/>
    </xf>
  </cellXfs>
  <cellStyles count="4">
    <cellStyle name="Millares" xfId="1" builtinId="3"/>
    <cellStyle name="Moneda" xfId="2" builtinId="4"/>
    <cellStyle name="Normal" xfId="0" builtinId="0"/>
    <cellStyle name="Porcentaje" xfId="3" builtinId="5"/>
  </cellStyles>
  <dxfs count="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94202</xdr:colOff>
      <xdr:row>2</xdr:row>
      <xdr:rowOff>146539</xdr:rowOff>
    </xdr:from>
    <xdr:to>
      <xdr:col>1</xdr:col>
      <xdr:colOff>1234166</xdr:colOff>
      <xdr:row>6</xdr:row>
      <xdr:rowOff>83737</xdr:rowOff>
    </xdr:to>
    <xdr:pic>
      <xdr:nvPicPr>
        <xdr:cNvPr id="2" name="Imagen 1">
          <a:extLst>
            <a:ext uri="{FF2B5EF4-FFF2-40B4-BE49-F238E27FC236}">
              <a16:creationId xmlns:a16="http://schemas.microsoft.com/office/drawing/2014/main" id="{7CD94B69-9408-4992-B514-9220C9B99D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77" y="508489"/>
          <a:ext cx="1139964" cy="6515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2001/Documents/Liliana%20A/Ejercicio%202023/Estados%20Financieros%202023/12.%20Diciembre%202023/Estados%20Financieros%20Diciembre%20202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nesto%20Avila/Downloads/Anexo%202%20Propuestas%20de%20Proyectos%20de%20Inversi&#243;n%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ubcuenta imprimir"/>
      <sheetName val="Balanza Mayor imprimir"/>
      <sheetName val="Hoja datos"/>
      <sheetName val="balanza subcuenta final (LDF10)"/>
      <sheetName val="patrimonio 301-303 Ago-Ago"/>
      <sheetName val="edo rdos Ago-Ago"/>
      <sheetName val="bg toodos los fondos"/>
      <sheetName val="Activo"/>
      <sheetName val="Balanza  Mayor Sept 23 (LDF9)"/>
      <sheetName val="BALANZA ENE-DIC 2023"/>
      <sheetName val="FONDOS"/>
      <sheetName val="EDO RDOS"/>
      <sheetName val="ESFOK"/>
      <sheetName val="ACTIVIDADES"/>
      <sheetName val="FLUJO"/>
      <sheetName val="HDA PUB"/>
      <sheetName val="Edo Cambios SituacionFin"/>
      <sheetName val="EAA"/>
      <sheetName val="ESF(FORM1)"/>
      <sheetName val="EA(FORM2)"/>
      <sheetName val="EFF(FORM3)"/>
      <sheetName val="EVHP(FORM4)"/>
      <sheetName val="EAA(FORM5)"/>
      <sheetName val="EADP (FORM6)"/>
      <sheetName val="Pasivos Contingentes"/>
      <sheetName val="ECSF(FORM7)"/>
      <sheetName val="13.EAI (rubro ingresos)EP1"/>
      <sheetName val="14.EAI(FFinanc)EP2 "/>
      <sheetName val="15.EAI (C.Econ)EP3"/>
      <sheetName val="18.EAEPE (CA)CHIH.EP4 "/>
      <sheetName val="21.EAEPE (FF)EP7 "/>
      <sheetName val="19.EAEPE (T Gto)EP6"/>
      <sheetName val="20.EAEPE (Cap y conc)EP8 "/>
      <sheetName val="Gto Categoria ProgramEP9 "/>
      <sheetName val="16.EAEPE (CA)EP5 "/>
      <sheetName val="39.ESFD(LDF1)"/>
      <sheetName val="42.EAEPED (CA)(LDF3)"/>
      <sheetName val="40.EAID.(LDF2)"/>
      <sheetName val="43.EAEPED (FF)(LDF4) "/>
      <sheetName val="44.EADPED (SP)(LDF6) "/>
      <sheetName val="41.EAEPED (COG)(LDF5) "/>
      <sheetName val="45.BALANCE PPTO (LDF7) "/>
      <sheetName val="37. IADP (LDF8)"/>
      <sheetName val="Notas Desglose"/>
      <sheetName val="Notas Memoria"/>
      <sheetName val="Notas Admin"/>
      <sheetName val="para pagado"/>
      <sheetName val="Hoja1"/>
      <sheetName val="Hoja2"/>
    </sheetNames>
    <sheetDataSet>
      <sheetData sheetId="0"/>
      <sheetData sheetId="1"/>
      <sheetData sheetId="2">
        <row r="3">
          <cell r="A3" t="str">
            <v>AL 31 DE DICIEMBRE DE 2023</v>
          </cell>
        </row>
        <row r="8">
          <cell r="A8" t="str">
            <v>Del 1 de enero al 31 de diciembre del 2023</v>
          </cell>
        </row>
      </sheetData>
      <sheetData sheetId="3">
        <row r="7">
          <cell r="G7">
            <v>18673.68</v>
          </cell>
        </row>
        <row r="8">
          <cell r="G8">
            <v>180105.63</v>
          </cell>
        </row>
        <row r="9">
          <cell r="G9">
            <v>7917946.6900000004</v>
          </cell>
        </row>
        <row r="12">
          <cell r="G12">
            <v>0</v>
          </cell>
        </row>
        <row r="13">
          <cell r="G13">
            <v>0</v>
          </cell>
        </row>
        <row r="14">
          <cell r="G14">
            <v>2123.4299999999998</v>
          </cell>
        </row>
        <row r="15">
          <cell r="G15">
            <v>384353.85</v>
          </cell>
        </row>
        <row r="16">
          <cell r="G16">
            <v>5067940.2699999996</v>
          </cell>
        </row>
        <row r="17">
          <cell r="G17">
            <v>-3497.86</v>
          </cell>
        </row>
        <row r="19">
          <cell r="G19">
            <v>-5687.28</v>
          </cell>
        </row>
        <row r="20">
          <cell r="G20">
            <v>81508.850000000006</v>
          </cell>
        </row>
        <row r="21">
          <cell r="G21">
            <v>0</v>
          </cell>
        </row>
        <row r="22">
          <cell r="G22">
            <v>0</v>
          </cell>
        </row>
        <row r="23">
          <cell r="G23">
            <v>9188</v>
          </cell>
        </row>
        <row r="24">
          <cell r="G24">
            <v>9121.5</v>
          </cell>
        </row>
        <row r="25">
          <cell r="G25">
            <v>11642.82</v>
          </cell>
        </row>
        <row r="31">
          <cell r="G31">
            <v>1277538.97</v>
          </cell>
        </row>
        <row r="32">
          <cell r="G32">
            <v>134571.10999999999</v>
          </cell>
        </row>
        <row r="33">
          <cell r="G33">
            <v>24866848.469999999</v>
          </cell>
        </row>
        <row r="34">
          <cell r="G34">
            <v>794.75</v>
          </cell>
        </row>
        <row r="35">
          <cell r="G35">
            <v>5686.6</v>
          </cell>
        </row>
        <row r="36">
          <cell r="G36">
            <v>12325.82</v>
          </cell>
        </row>
        <row r="37">
          <cell r="G37">
            <v>957301.61</v>
          </cell>
        </row>
        <row r="38">
          <cell r="G38">
            <v>839244.54</v>
          </cell>
        </row>
        <row r="39">
          <cell r="G39">
            <v>1373.88</v>
          </cell>
        </row>
        <row r="40">
          <cell r="G40">
            <v>29635.99</v>
          </cell>
        </row>
        <row r="41">
          <cell r="G41">
            <v>5000</v>
          </cell>
        </row>
        <row r="42">
          <cell r="G42">
            <v>2318800.0499999998</v>
          </cell>
        </row>
        <row r="43">
          <cell r="G43">
            <v>9069120.8499999996</v>
          </cell>
        </row>
        <row r="1314">
          <cell r="G1314">
            <v>430600625.62</v>
          </cell>
        </row>
      </sheetData>
      <sheetData sheetId="4"/>
      <sheetData sheetId="5"/>
      <sheetData sheetId="6"/>
      <sheetData sheetId="7">
        <row r="9">
          <cell r="J9">
            <v>5800392.2400000002</v>
          </cell>
        </row>
      </sheetData>
      <sheetData sheetId="8"/>
      <sheetData sheetId="9"/>
      <sheetData sheetId="10"/>
      <sheetData sheetId="11">
        <row r="21">
          <cell r="O21">
            <v>50523325.760000005</v>
          </cell>
        </row>
        <row r="25">
          <cell r="O25">
            <v>388224090.46000004</v>
          </cell>
        </row>
        <row r="29">
          <cell r="O29">
            <v>4599466.72</v>
          </cell>
        </row>
        <row r="33">
          <cell r="O33">
            <v>10997415.419999998</v>
          </cell>
        </row>
        <row r="36">
          <cell r="O36">
            <v>884944923.98000002</v>
          </cell>
        </row>
        <row r="87">
          <cell r="O87">
            <v>14010640.890000001</v>
          </cell>
        </row>
      </sheetData>
      <sheetData sheetId="12">
        <row r="9">
          <cell r="D9">
            <v>53191662.219999999</v>
          </cell>
          <cell r="M9">
            <v>31604231.82</v>
          </cell>
        </row>
        <row r="10">
          <cell r="M10">
            <v>2597036.62</v>
          </cell>
        </row>
        <row r="11">
          <cell r="M11">
            <v>13913723.289999999</v>
          </cell>
        </row>
        <row r="12">
          <cell r="M12">
            <v>15093471.91</v>
          </cell>
        </row>
        <row r="13">
          <cell r="D13">
            <v>46635298.630000003</v>
          </cell>
        </row>
        <row r="20">
          <cell r="D20">
            <v>189428.74</v>
          </cell>
        </row>
        <row r="25">
          <cell r="D25">
            <v>529524548.15999997</v>
          </cell>
        </row>
        <row r="29">
          <cell r="D29">
            <v>168432376.21000001</v>
          </cell>
        </row>
        <row r="34">
          <cell r="D34">
            <v>9634966.4499999993</v>
          </cell>
        </row>
        <row r="36">
          <cell r="D36">
            <v>844971</v>
          </cell>
        </row>
      </sheetData>
      <sheetData sheetId="13">
        <row r="30">
          <cell r="F30">
            <v>207727491.14000002</v>
          </cell>
        </row>
        <row r="31">
          <cell r="F31">
            <v>23895931.599999998</v>
          </cell>
        </row>
        <row r="32">
          <cell r="F32">
            <v>44550587.269999996</v>
          </cell>
        </row>
        <row r="35">
          <cell r="F35">
            <v>1482320.25</v>
          </cell>
        </row>
        <row r="36">
          <cell r="F36">
            <v>0</v>
          </cell>
        </row>
        <row r="37">
          <cell r="F37">
            <v>576922898.21000004</v>
          </cell>
        </row>
        <row r="38">
          <cell r="F38">
            <v>5163083.21</v>
          </cell>
        </row>
        <row r="41">
          <cell r="F41">
            <v>14010640.890000001</v>
          </cell>
          <cell r="G41">
            <v>12783086.970000001</v>
          </cell>
        </row>
        <row r="46">
          <cell r="F46">
            <v>873752952.57000005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row r="17">
          <cell r="F17">
            <v>884944923.98000002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1">
          <cell r="G51">
            <v>2259494.48</v>
          </cell>
        </row>
        <row r="54">
          <cell r="G54">
            <v>10638304.800000001</v>
          </cell>
        </row>
        <row r="56">
          <cell r="G56">
            <v>1115350.05</v>
          </cell>
        </row>
        <row r="62">
          <cell r="G62">
            <v>4200547.5599999996</v>
          </cell>
        </row>
        <row r="125">
          <cell r="G125">
            <v>2314942.7999999998</v>
          </cell>
        </row>
        <row r="128">
          <cell r="G128">
            <v>0</v>
          </cell>
        </row>
        <row r="130">
          <cell r="G130">
            <v>53967.61</v>
          </cell>
        </row>
        <row r="160">
          <cell r="G160">
            <v>880324918.9799999</v>
          </cell>
        </row>
      </sheetData>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Anexo Oficio"/>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2E3-6AC3-42AA-BA72-805268392539}">
  <sheetPr>
    <pageSetUpPr fitToPage="1"/>
  </sheetPr>
  <dimension ref="A2:H277"/>
  <sheetViews>
    <sheetView tabSelected="1" topLeftCell="A229" workbookViewId="0">
      <selection activeCell="B3" sqref="B3:D279"/>
    </sheetView>
  </sheetViews>
  <sheetFormatPr baseColWidth="10" defaultColWidth="11.5703125" defaultRowHeight="12" x14ac:dyDescent="0.25"/>
  <cols>
    <col min="1" max="1" width="2.7109375" style="1" customWidth="1"/>
    <col min="2" max="2" width="62" style="1" customWidth="1"/>
    <col min="3" max="3" width="64.5703125" style="297" customWidth="1"/>
    <col min="4" max="4" width="15.140625" style="1" customWidth="1"/>
    <col min="5" max="5" width="15.85546875" style="1" bestFit="1" customWidth="1"/>
    <col min="6" max="6" width="22.85546875" style="1" customWidth="1"/>
    <col min="7" max="7" width="13.42578125" style="1" bestFit="1" customWidth="1"/>
    <col min="8" max="8" width="6.28515625" style="1" customWidth="1"/>
    <col min="9" max="9" width="2.5703125" style="1" customWidth="1"/>
    <col min="10" max="10" width="11.5703125" style="1"/>
    <col min="11" max="11" width="12.7109375" style="1" bestFit="1" customWidth="1"/>
    <col min="12" max="16384" width="11.5703125" style="1"/>
  </cols>
  <sheetData>
    <row r="2" spans="1:6" ht="16.899999999999999" customHeight="1" thickBot="1" x14ac:dyDescent="0.3">
      <c r="B2" s="2"/>
      <c r="C2" s="3"/>
    </row>
    <row r="3" spans="1:6" ht="16.5" customHeight="1" x14ac:dyDescent="0.25">
      <c r="A3" s="2"/>
      <c r="B3" s="4" t="s">
        <v>0</v>
      </c>
      <c r="C3" s="5"/>
      <c r="D3" s="6"/>
    </row>
    <row r="4" spans="1:6" x14ac:dyDescent="0.25">
      <c r="A4" s="2"/>
      <c r="B4" s="7" t="s">
        <v>1</v>
      </c>
      <c r="C4" s="8"/>
      <c r="D4" s="9"/>
    </row>
    <row r="5" spans="1:6" x14ac:dyDescent="0.25">
      <c r="A5" s="2"/>
      <c r="B5" s="7" t="s">
        <v>2</v>
      </c>
      <c r="C5" s="8"/>
      <c r="D5" s="9"/>
    </row>
    <row r="6" spans="1:6" ht="15.75" customHeight="1" x14ac:dyDescent="0.25">
      <c r="A6" s="2"/>
      <c r="B6" s="10" t="str">
        <f>'[1]Hoja datos'!A3</f>
        <v>AL 31 DE DICIEMBRE DE 2023</v>
      </c>
      <c r="C6" s="11"/>
      <c r="D6" s="12"/>
    </row>
    <row r="7" spans="1:6" ht="15.75" customHeight="1" thickBot="1" x14ac:dyDescent="0.3">
      <c r="A7" s="2"/>
      <c r="B7" s="13"/>
      <c r="C7" s="14"/>
      <c r="D7" s="15"/>
    </row>
    <row r="8" spans="1:6" ht="30" customHeight="1" thickBot="1" x14ac:dyDescent="0.3">
      <c r="A8" s="2"/>
      <c r="B8" s="16" t="s">
        <v>3</v>
      </c>
      <c r="C8" s="17"/>
      <c r="D8" s="18"/>
    </row>
    <row r="9" spans="1:6" ht="24.95" customHeight="1" thickBot="1" x14ac:dyDescent="0.3">
      <c r="A9" s="2"/>
      <c r="B9" s="19" t="s">
        <v>4</v>
      </c>
      <c r="C9" s="20"/>
      <c r="D9" s="21"/>
    </row>
    <row r="10" spans="1:6" ht="15" customHeight="1" thickBot="1" x14ac:dyDescent="0.3">
      <c r="A10" s="2"/>
      <c r="B10" s="22"/>
      <c r="C10" s="20"/>
      <c r="D10" s="21"/>
    </row>
    <row r="11" spans="1:6" ht="24" customHeight="1" x14ac:dyDescent="0.25">
      <c r="A11" s="2"/>
      <c r="B11" s="23" t="s">
        <v>5</v>
      </c>
      <c r="C11" s="24" t="s">
        <v>6</v>
      </c>
      <c r="D11" s="25">
        <f>D12+D17+D22</f>
        <v>53191662.219999999</v>
      </c>
      <c r="F11" s="26">
        <f>D11-[1]ESFOK!D9</f>
        <v>0</v>
      </c>
    </row>
    <row r="12" spans="1:6" ht="26.25" customHeight="1" x14ac:dyDescent="0.25">
      <c r="A12" s="2"/>
      <c r="B12" s="27" t="s">
        <v>7</v>
      </c>
      <c r="C12" s="28" t="s">
        <v>8</v>
      </c>
      <c r="D12" s="29">
        <f>'[1]balanza subcuenta final (LDF10)'!G7</f>
        <v>18673.68</v>
      </c>
    </row>
    <row r="13" spans="1:6" ht="36" customHeight="1" x14ac:dyDescent="0.25">
      <c r="A13" s="2"/>
      <c r="B13" s="30"/>
      <c r="C13" s="31" t="s">
        <v>9</v>
      </c>
      <c r="D13" s="32"/>
    </row>
    <row r="14" spans="1:6" x14ac:dyDescent="0.25">
      <c r="A14" s="2"/>
      <c r="B14" s="30"/>
      <c r="C14" s="33" t="s">
        <v>10</v>
      </c>
      <c r="D14" s="34">
        <f>SUM('[1]balanza subcuenta final (LDF10)'!G12:G14,'[1]balanza subcuenta final (LDF10)'!G24:G25,'[1]balanza subcuenta final (LDF10)'!G31:G33)+'[1]balanza subcuenta final (LDF10)'!G42</f>
        <v>28620646.349999998</v>
      </c>
    </row>
    <row r="15" spans="1:6" x14ac:dyDescent="0.25">
      <c r="A15" s="2"/>
      <c r="B15" s="30"/>
      <c r="C15" s="33" t="s">
        <v>11</v>
      </c>
      <c r="D15" s="34">
        <f>SUM('[1]balanza subcuenta final (LDF10)'!G34:G38)</f>
        <v>1815353.32</v>
      </c>
    </row>
    <row r="16" spans="1:6" x14ac:dyDescent="0.25">
      <c r="A16" s="2"/>
      <c r="B16" s="30"/>
      <c r="C16" s="33" t="s">
        <v>12</v>
      </c>
      <c r="D16" s="34">
        <f>SUM('[1]balanza subcuenta final (LDF10)'!G8:G9,'[1]balanza subcuenta final (LDF10)'!G15:G17,'[1]balanza subcuenta final (LDF10)'!G19:G23)+'[1]balanza subcuenta final (LDF10)'!G39+'[1]balanza subcuenta final (LDF10)'!G40+'[1]balanza subcuenta final (LDF10)'!G41</f>
        <v>13667868.020000001</v>
      </c>
      <c r="E16" s="35"/>
    </row>
    <row r="17" spans="1:7" x14ac:dyDescent="0.25">
      <c r="A17" s="2"/>
      <c r="B17" s="36"/>
      <c r="C17" s="37" t="s">
        <v>13</v>
      </c>
      <c r="D17" s="29">
        <f>SUM(D14:D16)</f>
        <v>44103867.689999998</v>
      </c>
      <c r="E17" s="26"/>
    </row>
    <row r="18" spans="1:7" x14ac:dyDescent="0.25">
      <c r="A18" s="2"/>
      <c r="B18" s="38" t="s">
        <v>14</v>
      </c>
      <c r="C18" s="31"/>
      <c r="D18" s="32"/>
    </row>
    <row r="19" spans="1:7" ht="24" x14ac:dyDescent="0.25">
      <c r="A19" s="2"/>
      <c r="B19" s="39" t="s">
        <v>15</v>
      </c>
      <c r="C19" s="31"/>
      <c r="D19" s="32"/>
    </row>
    <row r="20" spans="1:7" x14ac:dyDescent="0.25">
      <c r="A20" s="2"/>
      <c r="B20" s="40" t="s">
        <v>16</v>
      </c>
      <c r="C20" s="41"/>
      <c r="D20" s="42"/>
      <c r="F20" s="26"/>
    </row>
    <row r="21" spans="1:7" x14ac:dyDescent="0.25">
      <c r="A21" s="2"/>
      <c r="B21" s="40" t="s">
        <v>17</v>
      </c>
      <c r="C21" s="43"/>
      <c r="D21" s="44"/>
      <c r="F21" s="26"/>
    </row>
    <row r="22" spans="1:7" ht="63" customHeight="1" thickBot="1" x14ac:dyDescent="0.3">
      <c r="A22" s="2"/>
      <c r="B22" s="45" t="s">
        <v>18</v>
      </c>
      <c r="C22" s="46" t="s">
        <v>19</v>
      </c>
      <c r="D22" s="47">
        <f>'[1]balanza subcuenta final (LDF10)'!G43</f>
        <v>9069120.8499999996</v>
      </c>
    </row>
    <row r="23" spans="1:7" x14ac:dyDescent="0.25">
      <c r="A23" s="2"/>
      <c r="B23" s="48"/>
      <c r="C23" s="49"/>
      <c r="D23" s="50"/>
    </row>
    <row r="24" spans="1:7" ht="25.5" x14ac:dyDescent="0.2">
      <c r="A24" s="2"/>
      <c r="B24" s="51" t="s">
        <v>20</v>
      </c>
      <c r="C24" s="43"/>
      <c r="D24" s="44"/>
      <c r="F24" s="52"/>
    </row>
    <row r="25" spans="1:7" x14ac:dyDescent="0.25">
      <c r="A25" s="2"/>
      <c r="B25" s="53" t="s">
        <v>21</v>
      </c>
      <c r="C25" s="43"/>
      <c r="D25" s="44"/>
      <c r="E25" s="35">
        <f>[1]ESFOK!D13</f>
        <v>46635298.630000003</v>
      </c>
      <c r="F25" s="54"/>
    </row>
    <row r="26" spans="1:7" ht="195" customHeight="1" x14ac:dyDescent="0.25">
      <c r="A26" s="2"/>
      <c r="B26" s="55" t="s">
        <v>22</v>
      </c>
      <c r="C26" s="31" t="s">
        <v>23</v>
      </c>
      <c r="D26" s="32"/>
      <c r="E26" s="35">
        <v>16605636.949999999</v>
      </c>
      <c r="F26" s="56">
        <f>E26/E25</f>
        <v>0.35607442083190105</v>
      </c>
    </row>
    <row r="27" spans="1:7" ht="12" customHeight="1" x14ac:dyDescent="0.25">
      <c r="A27" s="2"/>
      <c r="B27" s="55" t="s">
        <v>24</v>
      </c>
      <c r="C27" s="31"/>
      <c r="D27" s="32"/>
      <c r="E27" s="35"/>
      <c r="F27" s="35"/>
    </row>
    <row r="28" spans="1:7" ht="24" x14ac:dyDescent="0.25">
      <c r="A28" s="2"/>
      <c r="B28" s="55" t="s">
        <v>25</v>
      </c>
      <c r="C28" s="57"/>
      <c r="D28" s="58"/>
      <c r="E28" s="59"/>
      <c r="F28" s="56"/>
    </row>
    <row r="29" spans="1:7" ht="24" x14ac:dyDescent="0.25">
      <c r="A29" s="2"/>
      <c r="B29" s="38" t="s">
        <v>26</v>
      </c>
      <c r="C29" s="60"/>
      <c r="D29" s="61"/>
      <c r="E29" s="59"/>
    </row>
    <row r="30" spans="1:7" x14ac:dyDescent="0.25">
      <c r="A30" s="2"/>
      <c r="B30" s="40" t="s">
        <v>27</v>
      </c>
      <c r="C30" s="62">
        <v>42892161.979999997</v>
      </c>
      <c r="D30" s="63"/>
      <c r="E30" s="26">
        <f>C30+C31+C33+C32</f>
        <v>46635298.629999995</v>
      </c>
      <c r="F30" s="35">
        <f>E30-E25</f>
        <v>0</v>
      </c>
      <c r="G30" s="59"/>
    </row>
    <row r="31" spans="1:7" ht="16.899999999999999" customHeight="1" x14ac:dyDescent="0.25">
      <c r="A31" s="2"/>
      <c r="B31" s="40" t="s">
        <v>28</v>
      </c>
      <c r="C31" s="62">
        <v>116150.93</v>
      </c>
      <c r="D31" s="63"/>
      <c r="E31"/>
      <c r="F31" s="35"/>
      <c r="G31" s="35"/>
    </row>
    <row r="32" spans="1:7" x14ac:dyDescent="0.25">
      <c r="A32" s="2"/>
      <c r="B32" s="40" t="s">
        <v>29</v>
      </c>
      <c r="C32" s="62">
        <v>3264410.72</v>
      </c>
      <c r="D32" s="63"/>
      <c r="F32" s="35"/>
      <c r="G32" s="35"/>
    </row>
    <row r="33" spans="1:8" x14ac:dyDescent="0.25">
      <c r="A33" s="2"/>
      <c r="B33" s="40" t="s">
        <v>30</v>
      </c>
      <c r="C33" s="62">
        <v>362575</v>
      </c>
      <c r="D33" s="63"/>
      <c r="F33" s="35"/>
      <c r="G33" s="35"/>
    </row>
    <row r="34" spans="1:8" ht="12.75" thickBot="1" x14ac:dyDescent="0.3">
      <c r="A34" s="2"/>
      <c r="B34" s="64" t="s">
        <v>31</v>
      </c>
      <c r="C34" s="65"/>
      <c r="D34" s="66"/>
      <c r="F34" s="35"/>
      <c r="G34" s="35"/>
    </row>
    <row r="35" spans="1:8" ht="15" x14ac:dyDescent="0.25">
      <c r="A35" s="2"/>
      <c r="B35" s="67"/>
      <c r="C35" s="49"/>
      <c r="D35" s="50"/>
      <c r="F35"/>
      <c r="G35"/>
    </row>
    <row r="36" spans="1:8" ht="12.75" x14ac:dyDescent="0.25">
      <c r="B36" s="51" t="s">
        <v>32</v>
      </c>
      <c r="C36" s="68"/>
      <c r="D36" s="69"/>
    </row>
    <row r="37" spans="1:8" x14ac:dyDescent="0.25">
      <c r="B37" s="70" t="s">
        <v>33</v>
      </c>
      <c r="C37" s="68"/>
      <c r="D37" s="69"/>
      <c r="E37" s="71"/>
      <c r="F37" s="71"/>
    </row>
    <row r="38" spans="1:8" ht="46.5" customHeight="1" x14ac:dyDescent="0.25">
      <c r="B38" s="72" t="s">
        <v>34</v>
      </c>
      <c r="C38" s="73" t="s">
        <v>35</v>
      </c>
      <c r="D38" s="74"/>
      <c r="E38" s="75">
        <f>[1]ESFOK!D29</f>
        <v>168432376.21000001</v>
      </c>
      <c r="F38" s="75">
        <f>94489422.14+59818266.88+7059588.48</f>
        <v>161367277.5</v>
      </c>
      <c r="G38" s="75">
        <f>E38-F38</f>
        <v>7065098.7100000083</v>
      </c>
      <c r="H38" s="75"/>
    </row>
    <row r="39" spans="1:8" ht="69.75" customHeight="1" x14ac:dyDescent="0.25">
      <c r="B39" s="76"/>
      <c r="C39" s="77" t="s">
        <v>36</v>
      </c>
      <c r="D39" s="78"/>
      <c r="E39" s="75">
        <f>[1]ESFOK!D25</f>
        <v>529524548.15999997</v>
      </c>
      <c r="F39" s="75">
        <f>209641161.18+315690950.4</f>
        <v>525332111.57999998</v>
      </c>
      <c r="G39" s="75">
        <f>E39-F39</f>
        <v>4192436.5799999833</v>
      </c>
      <c r="H39" s="75"/>
    </row>
    <row r="40" spans="1:8" ht="90" customHeight="1" x14ac:dyDescent="0.25">
      <c r="B40" s="76"/>
      <c r="C40" s="77" t="s">
        <v>37</v>
      </c>
      <c r="D40" s="78"/>
    </row>
    <row r="41" spans="1:8" ht="24" x14ac:dyDescent="0.25">
      <c r="B41" s="55" t="s">
        <v>38</v>
      </c>
      <c r="C41" s="79" t="s">
        <v>39</v>
      </c>
      <c r="D41" s="80"/>
    </row>
    <row r="42" spans="1:8" x14ac:dyDescent="0.25">
      <c r="B42" s="53" t="s">
        <v>40</v>
      </c>
      <c r="C42" s="79"/>
      <c r="D42" s="80"/>
    </row>
    <row r="43" spans="1:8" ht="36.75" thickBot="1" x14ac:dyDescent="0.3">
      <c r="B43" s="55" t="s">
        <v>41</v>
      </c>
      <c r="C43" s="81" t="s">
        <v>42</v>
      </c>
      <c r="D43" s="82">
        <f>[1]ESFOK!D34</f>
        <v>9634966.4499999993</v>
      </c>
      <c r="E43" s="75"/>
    </row>
    <row r="44" spans="1:8" ht="15" customHeight="1" x14ac:dyDescent="0.25">
      <c r="B44" s="83"/>
      <c r="C44" s="84"/>
      <c r="D44" s="85"/>
    </row>
    <row r="45" spans="1:8" ht="12.75" x14ac:dyDescent="0.25">
      <c r="B45" s="51" t="s">
        <v>43</v>
      </c>
      <c r="C45" s="86"/>
      <c r="D45" s="87"/>
    </row>
    <row r="46" spans="1:8" x14ac:dyDescent="0.25">
      <c r="B46" s="88" t="s">
        <v>44</v>
      </c>
      <c r="C46" s="86"/>
      <c r="D46" s="87"/>
    </row>
    <row r="47" spans="1:8" x14ac:dyDescent="0.25">
      <c r="B47" s="70" t="s">
        <v>45</v>
      </c>
      <c r="C47" s="86"/>
      <c r="D47" s="87"/>
    </row>
    <row r="48" spans="1:8" ht="90" customHeight="1" x14ac:dyDescent="0.25">
      <c r="B48" s="89" t="s">
        <v>46</v>
      </c>
      <c r="C48" s="73" t="s">
        <v>47</v>
      </c>
      <c r="D48" s="74"/>
      <c r="E48" s="75">
        <f>[1]ESFOK!D20</f>
        <v>189428.74</v>
      </c>
    </row>
    <row r="49" spans="2:6" ht="24" x14ac:dyDescent="0.25">
      <c r="B49" s="55" t="s">
        <v>48</v>
      </c>
      <c r="C49" s="73"/>
      <c r="D49" s="74"/>
    </row>
    <row r="50" spans="2:6" x14ac:dyDescent="0.2">
      <c r="B50" s="90" t="s">
        <v>49</v>
      </c>
      <c r="C50" s="73"/>
      <c r="D50" s="74"/>
    </row>
    <row r="51" spans="2:6" ht="30" customHeight="1" x14ac:dyDescent="0.25">
      <c r="B51" s="89" t="s">
        <v>46</v>
      </c>
      <c r="C51" s="73" t="s">
        <v>50</v>
      </c>
      <c r="D51" s="74"/>
      <c r="E51" s="75">
        <f>[1]ESFOK!D36</f>
        <v>844971</v>
      </c>
    </row>
    <row r="52" spans="2:6" ht="24.75" thickBot="1" x14ac:dyDescent="0.3">
      <c r="B52" s="91" t="s">
        <v>48</v>
      </c>
      <c r="C52" s="73"/>
      <c r="D52" s="74"/>
    </row>
    <row r="53" spans="2:6" ht="12.75" thickBot="1" x14ac:dyDescent="0.3">
      <c r="B53" s="92"/>
      <c r="C53" s="93"/>
      <c r="D53" s="94"/>
    </row>
    <row r="54" spans="2:6" ht="13.5" thickBot="1" x14ac:dyDescent="0.3">
      <c r="B54" s="95" t="s">
        <v>51</v>
      </c>
      <c r="C54" s="96"/>
      <c r="D54" s="97"/>
    </row>
    <row r="55" spans="2:6" ht="37.5" customHeight="1" x14ac:dyDescent="0.25">
      <c r="B55" s="98" t="s">
        <v>52</v>
      </c>
      <c r="C55" s="99" t="s">
        <v>53</v>
      </c>
      <c r="D55" s="100"/>
      <c r="E55" s="75">
        <f>[1]ESFOK!M9</f>
        <v>31604231.82</v>
      </c>
      <c r="F55" s="35"/>
    </row>
    <row r="56" spans="2:6" ht="87" customHeight="1" x14ac:dyDescent="0.25">
      <c r="B56" s="101"/>
      <c r="C56" s="102" t="s">
        <v>54</v>
      </c>
      <c r="D56" s="103"/>
      <c r="E56" s="75">
        <f>[1]ESFOK!M10</f>
        <v>2597036.62</v>
      </c>
      <c r="F56" s="104">
        <v>211</v>
      </c>
    </row>
    <row r="57" spans="2:6" ht="45" customHeight="1" x14ac:dyDescent="0.25">
      <c r="B57" s="101"/>
      <c r="C57" s="102" t="s">
        <v>55</v>
      </c>
      <c r="D57" s="103"/>
      <c r="E57" s="75">
        <f>[1]ESFOK!M11</f>
        <v>13913723.289999999</v>
      </c>
      <c r="F57" s="104"/>
    </row>
    <row r="58" spans="2:6" ht="81.75" customHeight="1" x14ac:dyDescent="0.25">
      <c r="B58" s="36"/>
      <c r="C58" s="102" t="s">
        <v>56</v>
      </c>
      <c r="D58" s="103"/>
      <c r="E58" s="75">
        <f>[1]ESFOK!M12</f>
        <v>15093471.91</v>
      </c>
      <c r="F58" s="104">
        <v>212</v>
      </c>
    </row>
    <row r="59" spans="2:6" x14ac:dyDescent="0.25">
      <c r="B59" s="40" t="s">
        <v>27</v>
      </c>
      <c r="C59" s="105">
        <v>30819969.639999997</v>
      </c>
      <c r="D59" s="106"/>
      <c r="E59" s="107">
        <f>SUM(C59:D62)-E55</f>
        <v>0</v>
      </c>
      <c r="F59" s="35"/>
    </row>
    <row r="60" spans="2:6" x14ac:dyDescent="0.25">
      <c r="B60" s="40" t="s">
        <v>28</v>
      </c>
      <c r="C60" s="105">
        <v>70238.27</v>
      </c>
      <c r="D60" s="106"/>
      <c r="E60" s="108"/>
    </row>
    <row r="61" spans="2:6" ht="12" customHeight="1" x14ac:dyDescent="0.25">
      <c r="B61" s="40" t="s">
        <v>29</v>
      </c>
      <c r="C61" s="105">
        <v>128093.19</v>
      </c>
      <c r="D61" s="106"/>
      <c r="E61" s="108"/>
    </row>
    <row r="62" spans="2:6" x14ac:dyDescent="0.25">
      <c r="B62" s="40" t="s">
        <v>30</v>
      </c>
      <c r="C62" s="105">
        <v>585930.72</v>
      </c>
      <c r="D62" s="106"/>
      <c r="E62" s="108"/>
    </row>
    <row r="63" spans="2:6" ht="12.75" thickBot="1" x14ac:dyDescent="0.3">
      <c r="B63" s="109" t="s">
        <v>57</v>
      </c>
      <c r="C63" s="110"/>
      <c r="D63" s="111"/>
    </row>
    <row r="64" spans="2:6" x14ac:dyDescent="0.25">
      <c r="B64" s="112" t="s">
        <v>58</v>
      </c>
      <c r="C64" s="113"/>
      <c r="D64" s="114"/>
    </row>
    <row r="65" spans="2:6" x14ac:dyDescent="0.25">
      <c r="B65" s="115" t="s">
        <v>59</v>
      </c>
      <c r="C65" s="86"/>
      <c r="D65" s="87"/>
    </row>
    <row r="66" spans="2:6" ht="36.75" thickBot="1" x14ac:dyDescent="0.3">
      <c r="B66" s="91" t="s">
        <v>60</v>
      </c>
      <c r="C66" s="116" t="s">
        <v>61</v>
      </c>
      <c r="D66" s="117"/>
    </row>
    <row r="67" spans="2:6" hidden="1" x14ac:dyDescent="0.25">
      <c r="B67" s="118" t="s">
        <v>62</v>
      </c>
      <c r="C67" s="119"/>
      <c r="D67" s="120"/>
    </row>
    <row r="68" spans="2:6" ht="36.75" hidden="1" thickBot="1" x14ac:dyDescent="0.3">
      <c r="B68" s="91" t="s">
        <v>60</v>
      </c>
      <c r="C68" s="121"/>
      <c r="D68" s="122"/>
    </row>
    <row r="69" spans="2:6" hidden="1" x14ac:dyDescent="0.25">
      <c r="B69" s="123"/>
      <c r="C69" s="124"/>
      <c r="D69" s="125"/>
    </row>
    <row r="70" spans="2:6" hidden="1" x14ac:dyDescent="0.25">
      <c r="B70" s="123"/>
      <c r="C70" s="124"/>
      <c r="D70" s="125"/>
    </row>
    <row r="71" spans="2:6" hidden="1" x14ac:dyDescent="0.25">
      <c r="B71" s="123"/>
      <c r="C71" s="124"/>
      <c r="D71" s="125"/>
    </row>
    <row r="72" spans="2:6" hidden="1" x14ac:dyDescent="0.25">
      <c r="B72" s="123"/>
      <c r="C72" s="124"/>
      <c r="D72" s="125"/>
    </row>
    <row r="73" spans="2:6" hidden="1" x14ac:dyDescent="0.25">
      <c r="B73" s="123"/>
      <c r="C73" s="124"/>
      <c r="D73" s="125"/>
    </row>
    <row r="74" spans="2:6" hidden="1" x14ac:dyDescent="0.25">
      <c r="B74" s="123"/>
      <c r="C74" s="124"/>
      <c r="D74" s="125"/>
    </row>
    <row r="75" spans="2:6" hidden="1" x14ac:dyDescent="0.25">
      <c r="B75" s="123"/>
      <c r="C75" s="124"/>
      <c r="D75" s="125"/>
    </row>
    <row r="76" spans="2:6" hidden="1" x14ac:dyDescent="0.25">
      <c r="B76" s="123"/>
      <c r="C76" s="124"/>
      <c r="D76" s="125"/>
    </row>
    <row r="77" spans="2:6" hidden="1" x14ac:dyDescent="0.25">
      <c r="B77" s="123"/>
      <c r="C77" s="124"/>
      <c r="D77" s="125"/>
    </row>
    <row r="78" spans="2:6" hidden="1" x14ac:dyDescent="0.25">
      <c r="B78" s="123"/>
      <c r="C78" s="124"/>
      <c r="D78" s="125"/>
    </row>
    <row r="79" spans="2:6" hidden="1" x14ac:dyDescent="0.25">
      <c r="B79" s="123"/>
      <c r="C79" s="124"/>
      <c r="D79" s="125"/>
    </row>
    <row r="80" spans="2:6" ht="12.75" thickBot="1" x14ac:dyDescent="0.3">
      <c r="B80" s="126" t="s">
        <v>63</v>
      </c>
      <c r="C80" s="127"/>
      <c r="D80" s="128"/>
      <c r="E80" s="26">
        <f>C96+C102+C122+C128+C148</f>
        <v>884944923.98000002</v>
      </c>
      <c r="F80" s="129">
        <f>E80-'[1]EDO RDOS'!O36</f>
        <v>0</v>
      </c>
    </row>
    <row r="81" spans="2:6" x14ac:dyDescent="0.25">
      <c r="B81" s="130"/>
      <c r="C81" s="131"/>
      <c r="D81" s="132"/>
      <c r="F81" s="129"/>
    </row>
    <row r="82" spans="2:6" x14ac:dyDescent="0.25">
      <c r="B82" s="133" t="s">
        <v>64</v>
      </c>
      <c r="C82" s="86"/>
      <c r="D82" s="87"/>
      <c r="F82" s="129"/>
    </row>
    <row r="83" spans="2:6" x14ac:dyDescent="0.25">
      <c r="B83" s="115" t="s">
        <v>65</v>
      </c>
      <c r="C83" s="86"/>
      <c r="D83" s="87"/>
      <c r="F83" s="134"/>
    </row>
    <row r="84" spans="2:6" x14ac:dyDescent="0.25">
      <c r="B84" s="135" t="s">
        <v>66</v>
      </c>
      <c r="C84" s="86"/>
      <c r="D84" s="87"/>
    </row>
    <row r="85" spans="2:6" x14ac:dyDescent="0.25">
      <c r="B85" s="135" t="s">
        <v>67</v>
      </c>
      <c r="C85" s="86"/>
      <c r="D85" s="87"/>
    </row>
    <row r="86" spans="2:6" x14ac:dyDescent="0.25">
      <c r="B86" s="115" t="s">
        <v>68</v>
      </c>
      <c r="C86" s="86"/>
      <c r="D86" s="87"/>
    </row>
    <row r="87" spans="2:6" x14ac:dyDescent="0.25">
      <c r="B87" s="135" t="s">
        <v>66</v>
      </c>
      <c r="C87" s="86"/>
      <c r="D87" s="87"/>
    </row>
    <row r="88" spans="2:6" x14ac:dyDescent="0.25">
      <c r="B88" s="135" t="s">
        <v>67</v>
      </c>
      <c r="C88" s="86"/>
      <c r="D88" s="87"/>
    </row>
    <row r="89" spans="2:6" x14ac:dyDescent="0.25">
      <c r="B89" s="115" t="s">
        <v>69</v>
      </c>
      <c r="C89" s="86"/>
      <c r="D89" s="87"/>
    </row>
    <row r="90" spans="2:6" x14ac:dyDescent="0.25">
      <c r="B90" s="135" t="s">
        <v>66</v>
      </c>
      <c r="C90" s="86"/>
      <c r="D90" s="87"/>
    </row>
    <row r="91" spans="2:6" x14ac:dyDescent="0.25">
      <c r="B91" s="135" t="s">
        <v>67</v>
      </c>
      <c r="C91" s="86"/>
      <c r="D91" s="87"/>
    </row>
    <row r="92" spans="2:6" x14ac:dyDescent="0.25">
      <c r="B92" s="115" t="s">
        <v>70</v>
      </c>
      <c r="C92" s="86"/>
      <c r="D92" s="87"/>
    </row>
    <row r="93" spans="2:6" x14ac:dyDescent="0.25">
      <c r="B93" s="135" t="s">
        <v>66</v>
      </c>
      <c r="C93" s="86"/>
      <c r="D93" s="87"/>
    </row>
    <row r="94" spans="2:6" x14ac:dyDescent="0.25">
      <c r="B94" s="135" t="s">
        <v>67</v>
      </c>
      <c r="C94" s="86"/>
      <c r="D94" s="87"/>
    </row>
    <row r="95" spans="2:6" x14ac:dyDescent="0.25">
      <c r="B95" s="115" t="s">
        <v>71</v>
      </c>
      <c r="C95" s="136"/>
      <c r="D95" s="137"/>
    </row>
    <row r="96" spans="2:6" x14ac:dyDescent="0.25">
      <c r="B96" s="135" t="s">
        <v>66</v>
      </c>
      <c r="C96" s="138">
        <f>'[1]EDO RDOS'!O29</f>
        <v>4599466.72</v>
      </c>
      <c r="D96" s="139"/>
    </row>
    <row r="97" spans="2:6" ht="24" customHeight="1" x14ac:dyDescent="0.25">
      <c r="B97" s="135" t="s">
        <v>67</v>
      </c>
      <c r="C97" s="73" t="s">
        <v>72</v>
      </c>
      <c r="D97" s="74"/>
    </row>
    <row r="98" spans="2:6" x14ac:dyDescent="0.25">
      <c r="B98" s="115" t="s">
        <v>73</v>
      </c>
      <c r="C98" s="86"/>
      <c r="D98" s="87"/>
    </row>
    <row r="99" spans="2:6" x14ac:dyDescent="0.25">
      <c r="B99" s="135" t="s">
        <v>66</v>
      </c>
      <c r="C99" s="86"/>
      <c r="D99" s="87"/>
    </row>
    <row r="100" spans="2:6" x14ac:dyDescent="0.25">
      <c r="B100" s="135" t="s">
        <v>67</v>
      </c>
      <c r="C100" s="86"/>
      <c r="D100" s="87"/>
    </row>
    <row r="101" spans="2:6" x14ac:dyDescent="0.25">
      <c r="B101" s="38" t="s">
        <v>74</v>
      </c>
      <c r="C101" s="86"/>
      <c r="D101" s="87"/>
    </row>
    <row r="102" spans="2:6" ht="15" x14ac:dyDescent="0.25">
      <c r="B102" s="135" t="s">
        <v>66</v>
      </c>
      <c r="C102" s="138">
        <f>'[1]EDO RDOS'!O21</f>
        <v>50523325.760000005</v>
      </c>
      <c r="D102" s="139"/>
      <c r="E102" s="140"/>
    </row>
    <row r="103" spans="2:6" ht="87.75" customHeight="1" thickBot="1" x14ac:dyDescent="0.3">
      <c r="B103" s="141" t="s">
        <v>67</v>
      </c>
      <c r="C103" s="142" t="s">
        <v>75</v>
      </c>
      <c r="D103" s="143"/>
      <c r="E103" s="35">
        <f>24973585+11956348.7+10142362.7+3451029.36</f>
        <v>50523325.760000005</v>
      </c>
      <c r="F103" s="35">
        <f>C102-E103</f>
        <v>0</v>
      </c>
    </row>
    <row r="104" spans="2:6" x14ac:dyDescent="0.25">
      <c r="B104" s="144"/>
      <c r="C104" s="145"/>
      <c r="D104" s="146"/>
      <c r="F104" s="35"/>
    </row>
    <row r="105" spans="2:6" ht="48" x14ac:dyDescent="0.25">
      <c r="B105" s="133" t="s">
        <v>76</v>
      </c>
      <c r="C105" s="147"/>
      <c r="D105" s="148"/>
      <c r="F105" s="35"/>
    </row>
    <row r="106" spans="2:6" x14ac:dyDescent="0.25">
      <c r="B106" s="115" t="s">
        <v>77</v>
      </c>
      <c r="C106" s="86"/>
      <c r="D106" s="87"/>
      <c r="F106" s="35"/>
    </row>
    <row r="107" spans="2:6" ht="12" customHeight="1" x14ac:dyDescent="0.25">
      <c r="B107" s="135" t="s">
        <v>66</v>
      </c>
      <c r="C107" s="86"/>
      <c r="D107" s="87"/>
    </row>
    <row r="108" spans="2:6" ht="12" customHeight="1" x14ac:dyDescent="0.25">
      <c r="B108" s="135" t="s">
        <v>67</v>
      </c>
      <c r="C108" s="86"/>
      <c r="D108" s="87"/>
    </row>
    <row r="109" spans="2:6" x14ac:dyDescent="0.25">
      <c r="B109" s="115" t="s">
        <v>78</v>
      </c>
      <c r="C109" s="86"/>
      <c r="D109" s="87"/>
    </row>
    <row r="110" spans="2:6" x14ac:dyDescent="0.25">
      <c r="B110" s="135" t="s">
        <v>66</v>
      </c>
      <c r="C110" s="86"/>
      <c r="D110" s="87"/>
    </row>
    <row r="111" spans="2:6" x14ac:dyDescent="0.25">
      <c r="B111" s="135" t="s">
        <v>67</v>
      </c>
      <c r="C111" s="86"/>
      <c r="D111" s="87"/>
    </row>
    <row r="112" spans="2:6" x14ac:dyDescent="0.25">
      <c r="B112" s="115" t="s">
        <v>79</v>
      </c>
      <c r="C112" s="86"/>
      <c r="D112" s="87"/>
    </row>
    <row r="113" spans="2:6" x14ac:dyDescent="0.25">
      <c r="B113" s="135" t="s">
        <v>66</v>
      </c>
      <c r="C113" s="86"/>
      <c r="D113" s="87"/>
    </row>
    <row r="114" spans="2:6" x14ac:dyDescent="0.25">
      <c r="B114" s="135" t="s">
        <v>67</v>
      </c>
      <c r="C114" s="86"/>
      <c r="D114" s="87"/>
    </row>
    <row r="115" spans="2:6" x14ac:dyDescent="0.25">
      <c r="B115" s="115" t="s">
        <v>80</v>
      </c>
      <c r="C115" s="86"/>
      <c r="D115" s="87"/>
    </row>
    <row r="116" spans="2:6" x14ac:dyDescent="0.25">
      <c r="B116" s="135" t="s">
        <v>66</v>
      </c>
      <c r="C116" s="86"/>
      <c r="D116" s="87"/>
    </row>
    <row r="117" spans="2:6" x14ac:dyDescent="0.25">
      <c r="B117" s="135" t="s">
        <v>67</v>
      </c>
      <c r="C117" s="86"/>
      <c r="D117" s="87"/>
    </row>
    <row r="118" spans="2:6" x14ac:dyDescent="0.25">
      <c r="B118" s="115" t="s">
        <v>81</v>
      </c>
      <c r="C118" s="86"/>
      <c r="D118" s="87"/>
    </row>
    <row r="119" spans="2:6" x14ac:dyDescent="0.25">
      <c r="B119" s="135" t="s">
        <v>66</v>
      </c>
      <c r="C119" s="86"/>
      <c r="D119" s="87"/>
    </row>
    <row r="120" spans="2:6" x14ac:dyDescent="0.25">
      <c r="B120" s="135" t="s">
        <v>67</v>
      </c>
      <c r="C120" s="86"/>
      <c r="D120" s="87"/>
    </row>
    <row r="121" spans="2:6" x14ac:dyDescent="0.25">
      <c r="B121" s="115" t="s">
        <v>82</v>
      </c>
      <c r="C121" s="86"/>
      <c r="D121" s="87"/>
    </row>
    <row r="122" spans="2:6" x14ac:dyDescent="0.25">
      <c r="B122" s="135" t="s">
        <v>66</v>
      </c>
      <c r="C122" s="138">
        <f>'[1]EDO RDOS'!O25</f>
        <v>388224090.46000004</v>
      </c>
      <c r="D122" s="139"/>
    </row>
    <row r="123" spans="2:6" ht="57.75" customHeight="1" x14ac:dyDescent="0.25">
      <c r="B123" s="135" t="s">
        <v>67</v>
      </c>
      <c r="C123" s="102" t="s">
        <v>83</v>
      </c>
      <c r="D123" s="103"/>
      <c r="E123" s="35">
        <f>346438848+9130761.69+32448400.71+906087.6</f>
        <v>388924098</v>
      </c>
      <c r="F123" s="35">
        <f>C122-E123</f>
        <v>-700007.53999996185</v>
      </c>
    </row>
    <row r="124" spans="2:6" x14ac:dyDescent="0.25">
      <c r="B124" s="115" t="s">
        <v>84</v>
      </c>
      <c r="C124" s="86"/>
      <c r="D124" s="87"/>
    </row>
    <row r="125" spans="2:6" x14ac:dyDescent="0.25">
      <c r="B125" s="135" t="s">
        <v>66</v>
      </c>
      <c r="C125" s="86"/>
      <c r="D125" s="87"/>
    </row>
    <row r="126" spans="2:6" x14ac:dyDescent="0.25">
      <c r="B126" s="135" t="s">
        <v>67</v>
      </c>
      <c r="C126" s="86"/>
      <c r="D126" s="87"/>
    </row>
    <row r="127" spans="2:6" x14ac:dyDescent="0.25">
      <c r="B127" s="115" t="s">
        <v>85</v>
      </c>
      <c r="C127" s="86"/>
      <c r="D127" s="87"/>
    </row>
    <row r="128" spans="2:6" x14ac:dyDescent="0.25">
      <c r="B128" s="135" t="s">
        <v>66</v>
      </c>
      <c r="C128" s="138">
        <f>'[1]balanza subcuenta final (LDF10)'!G1314</f>
        <v>430600625.62</v>
      </c>
      <c r="D128" s="139"/>
    </row>
    <row r="129" spans="2:4" ht="20.45" customHeight="1" x14ac:dyDescent="0.25">
      <c r="B129" s="135" t="s">
        <v>67</v>
      </c>
      <c r="C129" s="77" t="s">
        <v>86</v>
      </c>
      <c r="D129" s="78"/>
    </row>
    <row r="130" spans="2:4" x14ac:dyDescent="0.25">
      <c r="B130" s="115" t="s">
        <v>87</v>
      </c>
      <c r="C130" s="86"/>
      <c r="D130" s="87"/>
    </row>
    <row r="131" spans="2:4" x14ac:dyDescent="0.25">
      <c r="B131" s="135" t="s">
        <v>66</v>
      </c>
      <c r="C131" s="86"/>
      <c r="D131" s="87"/>
    </row>
    <row r="132" spans="2:4" ht="12.75" thickBot="1" x14ac:dyDescent="0.3">
      <c r="B132" s="149" t="s">
        <v>67</v>
      </c>
      <c r="C132" s="121"/>
      <c r="D132" s="122"/>
    </row>
    <row r="133" spans="2:4" x14ac:dyDescent="0.25">
      <c r="B133" s="83"/>
      <c r="C133" s="145"/>
      <c r="D133" s="146"/>
    </row>
    <row r="134" spans="2:4" x14ac:dyDescent="0.25">
      <c r="B134" s="133" t="s">
        <v>88</v>
      </c>
      <c r="C134" s="86"/>
      <c r="D134" s="87"/>
    </row>
    <row r="135" spans="2:4" x14ac:dyDescent="0.25">
      <c r="B135" s="115" t="s">
        <v>89</v>
      </c>
      <c r="C135" s="86"/>
      <c r="D135" s="87"/>
    </row>
    <row r="136" spans="2:4" x14ac:dyDescent="0.25">
      <c r="B136" s="135" t="s">
        <v>66</v>
      </c>
      <c r="C136" s="86"/>
      <c r="D136" s="87"/>
    </row>
    <row r="137" spans="2:4" ht="12.75" thickBot="1" x14ac:dyDescent="0.3">
      <c r="B137" s="135" t="s">
        <v>67</v>
      </c>
      <c r="C137" s="150"/>
      <c r="D137" s="151"/>
    </row>
    <row r="138" spans="2:4" x14ac:dyDescent="0.25">
      <c r="B138" s="115" t="s">
        <v>90</v>
      </c>
      <c r="C138" s="86"/>
      <c r="D138" s="87"/>
    </row>
    <row r="139" spans="2:4" x14ac:dyDescent="0.25">
      <c r="B139" s="135" t="s">
        <v>66</v>
      </c>
      <c r="C139" s="86"/>
      <c r="D139" s="87"/>
    </row>
    <row r="140" spans="2:4" x14ac:dyDescent="0.25">
      <c r="B140" s="135" t="s">
        <v>67</v>
      </c>
      <c r="C140" s="86"/>
      <c r="D140" s="87"/>
    </row>
    <row r="141" spans="2:4" ht="24" x14ac:dyDescent="0.25">
      <c r="B141" s="38" t="s">
        <v>91</v>
      </c>
      <c r="C141" s="86"/>
      <c r="D141" s="87"/>
    </row>
    <row r="142" spans="2:4" x14ac:dyDescent="0.25">
      <c r="B142" s="135" t="s">
        <v>66</v>
      </c>
      <c r="C142" s="86"/>
      <c r="D142" s="87"/>
    </row>
    <row r="143" spans="2:4" x14ac:dyDescent="0.25">
      <c r="B143" s="135" t="s">
        <v>67</v>
      </c>
      <c r="C143" s="86"/>
      <c r="D143" s="87"/>
    </row>
    <row r="144" spans="2:4" x14ac:dyDescent="0.25">
      <c r="B144" s="115" t="s">
        <v>92</v>
      </c>
      <c r="C144" s="86"/>
      <c r="D144" s="87"/>
    </row>
    <row r="145" spans="2:6" x14ac:dyDescent="0.25">
      <c r="B145" s="135" t="s">
        <v>66</v>
      </c>
      <c r="C145" s="86"/>
      <c r="D145" s="87"/>
    </row>
    <row r="146" spans="2:6" x14ac:dyDescent="0.25">
      <c r="B146" s="135" t="s">
        <v>67</v>
      </c>
      <c r="C146" s="86"/>
      <c r="D146" s="87"/>
    </row>
    <row r="147" spans="2:6" x14ac:dyDescent="0.25">
      <c r="B147" s="115" t="s">
        <v>93</v>
      </c>
      <c r="C147" s="86"/>
      <c r="D147" s="87"/>
      <c r="E147" s="59"/>
    </row>
    <row r="148" spans="2:6" x14ac:dyDescent="0.25">
      <c r="B148" s="135" t="s">
        <v>66</v>
      </c>
      <c r="C148" s="138">
        <f>'[1]EDO RDOS'!O33</f>
        <v>10997415.419999998</v>
      </c>
      <c r="D148" s="139"/>
      <c r="E148" s="35"/>
    </row>
    <row r="149" spans="2:6" ht="12.75" thickBot="1" x14ac:dyDescent="0.3">
      <c r="B149" s="149" t="s">
        <v>67</v>
      </c>
      <c r="C149" s="152" t="s">
        <v>94</v>
      </c>
      <c r="D149" s="153"/>
      <c r="E149" s="154"/>
    </row>
    <row r="150" spans="2:6" x14ac:dyDescent="0.25">
      <c r="B150" s="83"/>
      <c r="C150" s="145"/>
      <c r="D150" s="146"/>
    </row>
    <row r="151" spans="2:6" x14ac:dyDescent="0.25">
      <c r="B151" s="133" t="s">
        <v>95</v>
      </c>
      <c r="C151" s="86"/>
      <c r="D151" s="87"/>
    </row>
    <row r="152" spans="2:6" x14ac:dyDescent="0.25">
      <c r="B152" s="40" t="s">
        <v>96</v>
      </c>
      <c r="C152" s="86"/>
      <c r="D152" s="87"/>
      <c r="F152" s="154"/>
    </row>
    <row r="153" spans="2:6" ht="48" customHeight="1" x14ac:dyDescent="0.25">
      <c r="B153" s="155" t="s">
        <v>97</v>
      </c>
      <c r="C153" s="73" t="s">
        <v>98</v>
      </c>
      <c r="D153" s="74"/>
      <c r="E153" s="75">
        <f>SUM([1]ACTIVIDADES!F30:F32)</f>
        <v>276174010.00999999</v>
      </c>
      <c r="F153" s="56">
        <f>[1]ACTIVIDADES!F30/'Notas Desglose'!E153</f>
        <v>0.75216162133604969</v>
      </c>
    </row>
    <row r="154" spans="2:6" ht="104.25" customHeight="1" x14ac:dyDescent="0.25">
      <c r="B154" s="155" t="s">
        <v>99</v>
      </c>
      <c r="C154" s="73" t="s">
        <v>100</v>
      </c>
      <c r="D154" s="74"/>
      <c r="E154" s="75">
        <f>SUM([1]ACTIVIDADES!F35:F38)</f>
        <v>583568301.67000008</v>
      </c>
      <c r="F154" s="35"/>
    </row>
    <row r="155" spans="2:6" x14ac:dyDescent="0.25">
      <c r="B155" s="155" t="s">
        <v>101</v>
      </c>
      <c r="C155" s="86"/>
      <c r="D155" s="87"/>
    </row>
    <row r="156" spans="2:6" x14ac:dyDescent="0.25">
      <c r="B156" s="155" t="s">
        <v>102</v>
      </c>
      <c r="C156" s="156" t="s">
        <v>103</v>
      </c>
      <c r="D156" s="157">
        <f>[1]ACTIVIDADES!F41</f>
        <v>14010640.890000001</v>
      </c>
      <c r="E156" s="26">
        <f>D156-'[1]EDO RDOS'!O87</f>
        <v>0</v>
      </c>
    </row>
    <row r="157" spans="2:6" ht="36" customHeight="1" thickBot="1" x14ac:dyDescent="0.3">
      <c r="B157" s="158" t="s">
        <v>104</v>
      </c>
      <c r="C157" s="121"/>
      <c r="D157" s="122"/>
    </row>
    <row r="158" spans="2:6" ht="12" customHeight="1" thickBot="1" x14ac:dyDescent="0.3">
      <c r="B158" s="159"/>
      <c r="C158" s="160"/>
      <c r="D158" s="161"/>
    </row>
    <row r="159" spans="2:6" ht="30" customHeight="1" thickBot="1" x14ac:dyDescent="0.3">
      <c r="B159" s="16" t="s">
        <v>105</v>
      </c>
      <c r="C159" s="17"/>
      <c r="D159" s="18"/>
    </row>
    <row r="160" spans="2:6" ht="12" customHeight="1" thickBot="1" x14ac:dyDescent="0.3">
      <c r="B160" s="162"/>
      <c r="C160" s="163"/>
      <c r="D160" s="164"/>
    </row>
    <row r="161" spans="2:6" x14ac:dyDescent="0.25">
      <c r="B161" s="130"/>
      <c r="C161" s="131"/>
      <c r="D161" s="132"/>
    </row>
    <row r="162" spans="2:6" x14ac:dyDescent="0.25">
      <c r="B162" s="115" t="s">
        <v>106</v>
      </c>
      <c r="C162" s="86"/>
      <c r="D162" s="87"/>
    </row>
    <row r="163" spans="2:6" ht="39.75" customHeight="1" x14ac:dyDescent="0.25">
      <c r="B163" s="135" t="s">
        <v>107</v>
      </c>
      <c r="C163" s="165"/>
      <c r="D163" s="166"/>
    </row>
    <row r="164" spans="2:6" x14ac:dyDescent="0.25">
      <c r="B164" s="115" t="s">
        <v>108</v>
      </c>
      <c r="C164" s="86"/>
      <c r="D164" s="87"/>
    </row>
    <row r="165" spans="2:6" ht="120" customHeight="1" thickBot="1" x14ac:dyDescent="0.3">
      <c r="B165" s="141" t="s">
        <v>109</v>
      </c>
      <c r="C165" s="73" t="s">
        <v>110</v>
      </c>
      <c r="D165" s="74"/>
    </row>
    <row r="166" spans="2:6" ht="12.75" thickBot="1" x14ac:dyDescent="0.3">
      <c r="B166" s="167"/>
      <c r="C166" s="163"/>
      <c r="D166" s="164"/>
    </row>
    <row r="167" spans="2:6" ht="30" customHeight="1" thickBot="1" x14ac:dyDescent="0.3">
      <c r="B167" s="16" t="s">
        <v>111</v>
      </c>
      <c r="C167" s="17"/>
      <c r="D167" s="18"/>
    </row>
    <row r="168" spans="2:6" ht="30" customHeight="1" thickBot="1" x14ac:dyDescent="0.3">
      <c r="B168" s="168" t="s">
        <v>5</v>
      </c>
      <c r="C168" s="169"/>
      <c r="D168" s="170"/>
    </row>
    <row r="169" spans="2:6" ht="30" customHeight="1" thickBot="1" x14ac:dyDescent="0.3">
      <c r="B169" s="171" t="s">
        <v>112</v>
      </c>
      <c r="C169" s="172" t="s">
        <v>113</v>
      </c>
      <c r="D169" s="173" t="s">
        <v>114</v>
      </c>
    </row>
    <row r="170" spans="2:6" ht="12.75" thickBot="1" x14ac:dyDescent="0.25">
      <c r="B170" s="174" t="s">
        <v>115</v>
      </c>
      <c r="C170" s="175">
        <f>D12</f>
        <v>18673.68</v>
      </c>
      <c r="D170" s="176">
        <v>100700</v>
      </c>
    </row>
    <row r="171" spans="2:6" ht="12.75" thickBot="1" x14ac:dyDescent="0.25">
      <c r="B171" s="177" t="s">
        <v>116</v>
      </c>
      <c r="C171" s="178">
        <f>D17</f>
        <v>44103867.689999998</v>
      </c>
      <c r="D171" s="179">
        <v>40053050.219999999</v>
      </c>
    </row>
    <row r="172" spans="2:6" ht="12.75" thickBot="1" x14ac:dyDescent="0.25">
      <c r="B172" s="174" t="s">
        <v>117</v>
      </c>
      <c r="C172" s="175">
        <v>0</v>
      </c>
      <c r="D172" s="176">
        <v>0</v>
      </c>
    </row>
    <row r="173" spans="2:6" ht="12.75" thickBot="1" x14ac:dyDescent="0.25">
      <c r="B173" s="177" t="s">
        <v>118</v>
      </c>
      <c r="C173" s="178">
        <f>D22</f>
        <v>9069120.8499999996</v>
      </c>
      <c r="D173" s="179">
        <v>7792009.4699999997</v>
      </c>
    </row>
    <row r="174" spans="2:6" ht="12.75" thickBot="1" x14ac:dyDescent="0.25">
      <c r="B174" s="174" t="s">
        <v>119</v>
      </c>
      <c r="C174" s="175">
        <v>0</v>
      </c>
      <c r="D174" s="176">
        <v>0</v>
      </c>
    </row>
    <row r="175" spans="2:6" ht="12.75" thickBot="1" x14ac:dyDescent="0.25">
      <c r="B175" s="177" t="s">
        <v>120</v>
      </c>
      <c r="C175" s="178">
        <v>0</v>
      </c>
      <c r="D175" s="179">
        <v>0</v>
      </c>
    </row>
    <row r="176" spans="2:6" ht="12.75" thickBot="1" x14ac:dyDescent="0.25">
      <c r="B176" s="180" t="s">
        <v>121</v>
      </c>
      <c r="C176" s="175">
        <f>SUM(C170:C175)</f>
        <v>53191662.219999999</v>
      </c>
      <c r="D176" s="175">
        <f>SUM(D170:D175)</f>
        <v>47945759.689999998</v>
      </c>
      <c r="E176" s="26">
        <f>C176-D11</f>
        <v>0</v>
      </c>
      <c r="F176" s="75"/>
    </row>
    <row r="177" spans="2:6" x14ac:dyDescent="0.2">
      <c r="B177" s="181"/>
      <c r="C177" s="182"/>
      <c r="D177" s="183"/>
      <c r="E177" s="75"/>
    </row>
    <row r="178" spans="2:6" x14ac:dyDescent="0.25">
      <c r="B178" s="184" t="s">
        <v>122</v>
      </c>
      <c r="C178" s="185"/>
      <c r="D178" s="186"/>
    </row>
    <row r="179" spans="2:6" ht="39.6" customHeight="1" x14ac:dyDescent="0.25">
      <c r="B179" s="187" t="s">
        <v>123</v>
      </c>
      <c r="C179" s="185"/>
      <c r="D179" s="186"/>
    </row>
    <row r="180" spans="2:6" ht="26.25" customHeight="1" x14ac:dyDescent="0.25">
      <c r="B180" s="188" t="s">
        <v>124</v>
      </c>
      <c r="C180" s="189" t="s">
        <v>125</v>
      </c>
      <c r="D180" s="34">
        <f>[1]Activo!J9</f>
        <v>5800392.2400000002</v>
      </c>
      <c r="E180" s="190" t="s">
        <v>126</v>
      </c>
      <c r="F180" s="35"/>
    </row>
    <row r="181" spans="2:6" ht="15" customHeight="1" x14ac:dyDescent="0.25">
      <c r="B181" s="188" t="s">
        <v>127</v>
      </c>
      <c r="C181" s="191"/>
      <c r="D181" s="192"/>
    </row>
    <row r="182" spans="2:6" ht="24.75" thickBot="1" x14ac:dyDescent="0.3">
      <c r="B182" s="193" t="s">
        <v>128</v>
      </c>
      <c r="C182" s="194"/>
      <c r="D182" s="195"/>
    </row>
    <row r="183" spans="2:6" x14ac:dyDescent="0.25">
      <c r="B183" s="196"/>
      <c r="C183" s="197"/>
      <c r="D183" s="198"/>
    </row>
    <row r="184" spans="2:6" ht="36" x14ac:dyDescent="0.25">
      <c r="B184" s="184" t="s">
        <v>129</v>
      </c>
      <c r="C184" s="199"/>
      <c r="D184" s="200"/>
    </row>
    <row r="185" spans="2:6" ht="24.75" thickBot="1" x14ac:dyDescent="0.3">
      <c r="B185" s="193" t="s">
        <v>130</v>
      </c>
      <c r="C185" s="201"/>
      <c r="D185" s="202"/>
    </row>
    <row r="186" spans="2:6" ht="24" customHeight="1" thickBot="1" x14ac:dyDescent="0.3">
      <c r="B186" s="203" t="s">
        <v>131</v>
      </c>
      <c r="C186" s="204">
        <v>2023</v>
      </c>
      <c r="D186" s="205">
        <v>2022</v>
      </c>
    </row>
    <row r="187" spans="2:6" ht="12" customHeight="1" x14ac:dyDescent="0.2">
      <c r="B187" s="206" t="s">
        <v>132</v>
      </c>
      <c r="C187" s="207"/>
      <c r="D187" s="208"/>
    </row>
    <row r="188" spans="2:6" x14ac:dyDescent="0.2">
      <c r="B188" s="209" t="s">
        <v>133</v>
      </c>
      <c r="C188" s="210">
        <f>[1]ACTIVIDADES!F41</f>
        <v>14010640.890000001</v>
      </c>
      <c r="D188" s="211">
        <f>[1]ACTIVIDADES!G41</f>
        <v>12783086.970000001</v>
      </c>
    </row>
    <row r="189" spans="2:6" x14ac:dyDescent="0.2">
      <c r="B189" s="209" t="s">
        <v>134</v>
      </c>
      <c r="C189" s="207"/>
      <c r="D189" s="211"/>
    </row>
    <row r="190" spans="2:6" x14ac:dyDescent="0.2">
      <c r="B190" s="209" t="s">
        <v>135</v>
      </c>
      <c r="C190" s="207"/>
      <c r="D190" s="211"/>
    </row>
    <row r="191" spans="2:6" x14ac:dyDescent="0.2">
      <c r="B191" s="209" t="s">
        <v>136</v>
      </c>
      <c r="C191" s="207"/>
      <c r="D191" s="211"/>
    </row>
    <row r="192" spans="2:6" x14ac:dyDescent="0.2">
      <c r="B192" s="209" t="s">
        <v>137</v>
      </c>
      <c r="C192" s="207"/>
      <c r="D192" s="211"/>
    </row>
    <row r="193" spans="2:6" x14ac:dyDescent="0.2">
      <c r="B193" s="209" t="s">
        <v>138</v>
      </c>
      <c r="C193" s="207"/>
      <c r="D193" s="211"/>
    </row>
    <row r="194" spans="2:6" ht="12.75" thickBot="1" x14ac:dyDescent="0.25">
      <c r="B194" s="212" t="s">
        <v>139</v>
      </c>
      <c r="C194" s="213"/>
      <c r="D194" s="214"/>
    </row>
    <row r="195" spans="2:6" ht="12.75" thickBot="1" x14ac:dyDescent="0.3">
      <c r="B195" s="167"/>
      <c r="C195" s="215"/>
      <c r="D195" s="216"/>
    </row>
    <row r="196" spans="2:6" ht="36.75" customHeight="1" thickBot="1" x14ac:dyDescent="0.3">
      <c r="B196" s="217" t="s">
        <v>140</v>
      </c>
      <c r="C196" s="218"/>
      <c r="D196" s="219"/>
    </row>
    <row r="197" spans="2:6" ht="15" customHeight="1" x14ac:dyDescent="0.25">
      <c r="B197" s="220" t="s">
        <v>0</v>
      </c>
      <c r="C197" s="221"/>
      <c r="D197" s="222"/>
    </row>
    <row r="198" spans="2:6" x14ac:dyDescent="0.25">
      <c r="B198" s="223" t="s">
        <v>141</v>
      </c>
      <c r="C198" s="224"/>
      <c r="D198" s="225"/>
    </row>
    <row r="199" spans="2:6" x14ac:dyDescent="0.25">
      <c r="B199" s="226" t="str">
        <f>'[1]Hoja datos'!A8</f>
        <v>Del 1 de enero al 31 de diciembre del 2023</v>
      </c>
      <c r="C199" s="227"/>
      <c r="D199" s="228"/>
    </row>
    <row r="200" spans="2:6" ht="15.75" customHeight="1" thickBot="1" x14ac:dyDescent="0.3">
      <c r="B200" s="229" t="s">
        <v>142</v>
      </c>
      <c r="C200" s="230"/>
      <c r="D200" s="231"/>
    </row>
    <row r="201" spans="2:6" ht="30" customHeight="1" thickBot="1" x14ac:dyDescent="0.3">
      <c r="B201" s="232" t="s">
        <v>143</v>
      </c>
      <c r="C201" s="233"/>
      <c r="D201" s="234">
        <f>'[1]13.EAI (rubro ingresos)EP1'!F17</f>
        <v>884944923.98000002</v>
      </c>
    </row>
    <row r="202" spans="2:6" ht="12" customHeight="1" x14ac:dyDescent="0.25">
      <c r="B202" s="235"/>
      <c r="C202" s="236"/>
      <c r="D202" s="237"/>
      <c r="F202" s="75"/>
    </row>
    <row r="203" spans="2:6" ht="12" customHeight="1" x14ac:dyDescent="0.25">
      <c r="B203" s="238" t="s">
        <v>144</v>
      </c>
      <c r="C203" s="239"/>
      <c r="D203" s="240">
        <v>0</v>
      </c>
    </row>
    <row r="204" spans="2:6" ht="12" customHeight="1" x14ac:dyDescent="0.25">
      <c r="B204" s="241" t="s">
        <v>145</v>
      </c>
      <c r="C204" s="242"/>
      <c r="D204" s="243">
        <v>0</v>
      </c>
    </row>
    <row r="205" spans="2:6" ht="12" customHeight="1" x14ac:dyDescent="0.25">
      <c r="B205" s="241" t="s">
        <v>146</v>
      </c>
      <c r="C205" s="242"/>
      <c r="D205" s="244">
        <v>0</v>
      </c>
    </row>
    <row r="206" spans="2:6" ht="12" customHeight="1" x14ac:dyDescent="0.25">
      <c r="B206" s="241" t="s">
        <v>147</v>
      </c>
      <c r="C206" s="242"/>
      <c r="D206" s="244">
        <v>0</v>
      </c>
    </row>
    <row r="207" spans="2:6" ht="12" customHeight="1" x14ac:dyDescent="0.25">
      <c r="B207" s="241" t="s">
        <v>148</v>
      </c>
      <c r="C207" s="242"/>
      <c r="D207" s="244">
        <v>0</v>
      </c>
    </row>
    <row r="208" spans="2:6" ht="12" customHeight="1" x14ac:dyDescent="0.25">
      <c r="B208" s="241" t="s">
        <v>149</v>
      </c>
      <c r="C208" s="242"/>
      <c r="D208" s="244">
        <v>0</v>
      </c>
    </row>
    <row r="209" spans="2:6" ht="12" customHeight="1" thickBot="1" x14ac:dyDescent="0.3">
      <c r="B209" s="245" t="s">
        <v>150</v>
      </c>
      <c r="C209" s="246"/>
      <c r="D209" s="247">
        <v>0</v>
      </c>
    </row>
    <row r="210" spans="2:6" ht="12" customHeight="1" x14ac:dyDescent="0.25">
      <c r="B210" s="248"/>
      <c r="C210" s="249"/>
      <c r="D210" s="250"/>
    </row>
    <row r="211" spans="2:6" ht="12" customHeight="1" x14ac:dyDescent="0.25">
      <c r="B211" s="238" t="s">
        <v>151</v>
      </c>
      <c r="C211" s="239"/>
      <c r="D211" s="240">
        <v>0</v>
      </c>
    </row>
    <row r="212" spans="2:6" ht="12" customHeight="1" x14ac:dyDescent="0.25">
      <c r="B212" s="241" t="s">
        <v>152</v>
      </c>
      <c r="C212" s="242"/>
      <c r="D212" s="244">
        <v>0</v>
      </c>
    </row>
    <row r="213" spans="2:6" ht="12" customHeight="1" x14ac:dyDescent="0.25">
      <c r="B213" s="241" t="s">
        <v>153</v>
      </c>
      <c r="C213" s="242"/>
      <c r="D213" s="244">
        <v>0</v>
      </c>
    </row>
    <row r="214" spans="2:6" ht="12" customHeight="1" x14ac:dyDescent="0.25">
      <c r="B214" s="241" t="s">
        <v>154</v>
      </c>
      <c r="C214" s="242"/>
      <c r="D214" s="244">
        <v>0</v>
      </c>
    </row>
    <row r="215" spans="2:6" ht="12" customHeight="1" thickBot="1" x14ac:dyDescent="0.3">
      <c r="B215" s="251"/>
      <c r="C215" s="252"/>
      <c r="D215" s="253"/>
    </row>
    <row r="216" spans="2:6" ht="12" customHeight="1" thickBot="1" x14ac:dyDescent="0.3">
      <c r="B216" s="254" t="s">
        <v>155</v>
      </c>
      <c r="C216" s="255"/>
      <c r="D216" s="256">
        <f>D201+D203-D211</f>
        <v>884944923.98000002</v>
      </c>
      <c r="E216" s="35"/>
    </row>
    <row r="217" spans="2:6" ht="12" customHeight="1" thickBot="1" x14ac:dyDescent="0.3">
      <c r="B217" s="257"/>
      <c r="C217" s="258"/>
      <c r="D217" s="259"/>
      <c r="E217" s="75"/>
    </row>
    <row r="218" spans="2:6" ht="15" customHeight="1" x14ac:dyDescent="0.25">
      <c r="B218" s="260" t="s">
        <v>0</v>
      </c>
      <c r="C218" s="261"/>
      <c r="D218" s="262"/>
    </row>
    <row r="219" spans="2:6" x14ac:dyDescent="0.25">
      <c r="B219" s="263" t="s">
        <v>156</v>
      </c>
      <c r="C219" s="264"/>
      <c r="D219" s="265"/>
    </row>
    <row r="220" spans="2:6" x14ac:dyDescent="0.25">
      <c r="B220" s="266" t="str">
        <f>'[1]Hoja datos'!A8</f>
        <v>Del 1 de enero al 31 de diciembre del 2023</v>
      </c>
      <c r="C220" s="267"/>
      <c r="D220" s="268"/>
    </row>
    <row r="221" spans="2:6" ht="15.75" customHeight="1" thickBot="1" x14ac:dyDescent="0.3">
      <c r="B221" s="269" t="s">
        <v>142</v>
      </c>
      <c r="C221" s="270"/>
      <c r="D221" s="271"/>
    </row>
    <row r="222" spans="2:6" ht="30" customHeight="1" thickBot="1" x14ac:dyDescent="0.3">
      <c r="B222" s="272" t="s">
        <v>157</v>
      </c>
      <c r="C222" s="273"/>
      <c r="D222" s="274">
        <f>'[1]41.EAEPED (COG)(LDF5) '!G160</f>
        <v>880324918.9799999</v>
      </c>
      <c r="F222" s="275"/>
    </row>
    <row r="223" spans="2:6" ht="12" customHeight="1" x14ac:dyDescent="0.25">
      <c r="B223" s="276"/>
      <c r="C223" s="277"/>
      <c r="D223" s="237"/>
    </row>
    <row r="224" spans="2:6" ht="12" customHeight="1" x14ac:dyDescent="0.25">
      <c r="B224" s="278" t="s">
        <v>158</v>
      </c>
      <c r="C224" s="279"/>
      <c r="D224" s="280">
        <f>SUM(D225:D245)</f>
        <v>20582607.300000001</v>
      </c>
      <c r="E224" s="35"/>
    </row>
    <row r="225" spans="2:5" ht="12" customHeight="1" x14ac:dyDescent="0.25">
      <c r="B225" s="281" t="s">
        <v>159</v>
      </c>
      <c r="C225" s="282"/>
      <c r="D225" s="244">
        <v>0</v>
      </c>
    </row>
    <row r="226" spans="2:5" ht="12" customHeight="1" x14ac:dyDescent="0.25">
      <c r="B226" s="283" t="s">
        <v>160</v>
      </c>
      <c r="C226" s="284"/>
      <c r="D226" s="244">
        <v>0</v>
      </c>
    </row>
    <row r="227" spans="2:5" ht="12" customHeight="1" x14ac:dyDescent="0.25">
      <c r="B227" s="283" t="s">
        <v>161</v>
      </c>
      <c r="C227" s="284"/>
      <c r="D227" s="244">
        <f>'[1]41.EAEPED (COG)(LDF5) '!G125+'[1]41.EAEPED (COG)(LDF5) '!G51</f>
        <v>4574437.2799999993</v>
      </c>
    </row>
    <row r="228" spans="2:5" ht="12" customHeight="1" x14ac:dyDescent="0.25">
      <c r="B228" s="281" t="s">
        <v>162</v>
      </c>
      <c r="C228" s="282"/>
      <c r="D228" s="244">
        <v>0</v>
      </c>
    </row>
    <row r="229" spans="2:5" ht="12" customHeight="1" x14ac:dyDescent="0.25">
      <c r="B229" s="283" t="s">
        <v>163</v>
      </c>
      <c r="C229" s="284"/>
      <c r="D229" s="244">
        <v>0</v>
      </c>
    </row>
    <row r="230" spans="2:5" ht="12" customHeight="1" x14ac:dyDescent="0.25">
      <c r="B230" s="283" t="s">
        <v>164</v>
      </c>
      <c r="C230" s="284"/>
      <c r="D230" s="244">
        <f>'[1]41.EAEPED (COG)(LDF5) '!G54+'[1]41.EAEPED (COG)(LDF5) '!G128</f>
        <v>10638304.800000001</v>
      </c>
    </row>
    <row r="231" spans="2:5" ht="12" customHeight="1" x14ac:dyDescent="0.25">
      <c r="B231" s="283" t="s">
        <v>165</v>
      </c>
      <c r="C231" s="284"/>
      <c r="D231" s="244">
        <v>0</v>
      </c>
    </row>
    <row r="232" spans="2:5" ht="12" customHeight="1" x14ac:dyDescent="0.25">
      <c r="B232" s="283" t="s">
        <v>166</v>
      </c>
      <c r="C232" s="284"/>
      <c r="D232" s="244">
        <f>'[1]41.EAEPED (COG)(LDF5) '!G130+'[1]41.EAEPED (COG)(LDF5) '!G56</f>
        <v>1169317.6600000001</v>
      </c>
    </row>
    <row r="233" spans="2:5" ht="12" customHeight="1" x14ac:dyDescent="0.25">
      <c r="B233" s="283" t="s">
        <v>167</v>
      </c>
      <c r="C233" s="284"/>
      <c r="D233" s="244">
        <v>0</v>
      </c>
    </row>
    <row r="234" spans="2:5" ht="12" customHeight="1" x14ac:dyDescent="0.25">
      <c r="B234" s="283" t="s">
        <v>168</v>
      </c>
      <c r="C234" s="284"/>
      <c r="D234" s="244">
        <v>0</v>
      </c>
    </row>
    <row r="235" spans="2:5" ht="12" customHeight="1" x14ac:dyDescent="0.25">
      <c r="B235" s="283" t="s">
        <v>169</v>
      </c>
      <c r="C235" s="284"/>
      <c r="D235" s="244">
        <v>0</v>
      </c>
      <c r="E235" s="75"/>
    </row>
    <row r="236" spans="2:5" ht="12" customHeight="1" x14ac:dyDescent="0.25">
      <c r="B236" s="283" t="s">
        <v>170</v>
      </c>
      <c r="C236" s="284"/>
      <c r="D236" s="244">
        <v>0</v>
      </c>
    </row>
    <row r="237" spans="2:5" ht="12" customHeight="1" x14ac:dyDescent="0.25">
      <c r="B237" s="283" t="s">
        <v>171</v>
      </c>
      <c r="C237" s="284"/>
      <c r="D237" s="244">
        <f>'[1]41.EAEPED (COG)(LDF5) '!G62</f>
        <v>4200547.5599999996</v>
      </c>
      <c r="E237" s="75"/>
    </row>
    <row r="238" spans="2:5" ht="12" customHeight="1" x14ac:dyDescent="0.25">
      <c r="B238" s="283" t="s">
        <v>172</v>
      </c>
      <c r="C238" s="284"/>
      <c r="D238" s="244">
        <v>0</v>
      </c>
    </row>
    <row r="239" spans="2:5" ht="12" customHeight="1" x14ac:dyDescent="0.25">
      <c r="B239" s="283" t="s">
        <v>173</v>
      </c>
      <c r="C239" s="284"/>
      <c r="D239" s="244">
        <v>0</v>
      </c>
    </row>
    <row r="240" spans="2:5" ht="12" customHeight="1" x14ac:dyDescent="0.25">
      <c r="B240" s="283" t="s">
        <v>174</v>
      </c>
      <c r="C240" s="284"/>
      <c r="D240" s="244">
        <v>0</v>
      </c>
    </row>
    <row r="241" spans="2:5" ht="12" customHeight="1" x14ac:dyDescent="0.25">
      <c r="B241" s="283" t="s">
        <v>175</v>
      </c>
      <c r="C241" s="284"/>
      <c r="D241" s="244">
        <v>0</v>
      </c>
    </row>
    <row r="242" spans="2:5" ht="12" customHeight="1" x14ac:dyDescent="0.25">
      <c r="B242" s="283" t="s">
        <v>176</v>
      </c>
      <c r="C242" s="284"/>
      <c r="D242" s="244">
        <v>0</v>
      </c>
    </row>
    <row r="243" spans="2:5" ht="12" customHeight="1" x14ac:dyDescent="0.25">
      <c r="B243" s="283" t="s">
        <v>177</v>
      </c>
      <c r="C243" s="284"/>
      <c r="D243" s="244">
        <v>0</v>
      </c>
    </row>
    <row r="244" spans="2:5" ht="12" customHeight="1" x14ac:dyDescent="0.25">
      <c r="B244" s="283" t="s">
        <v>178</v>
      </c>
      <c r="C244" s="284"/>
      <c r="D244" s="244">
        <v>0</v>
      </c>
    </row>
    <row r="245" spans="2:5" ht="12" customHeight="1" thickBot="1" x14ac:dyDescent="0.3">
      <c r="B245" s="285" t="s">
        <v>179</v>
      </c>
      <c r="C245" s="286"/>
      <c r="D245" s="247">
        <v>0</v>
      </c>
    </row>
    <row r="246" spans="2:5" ht="12" customHeight="1" x14ac:dyDescent="0.25">
      <c r="B246" s="287"/>
      <c r="C246" s="288"/>
      <c r="D246" s="250"/>
    </row>
    <row r="247" spans="2:5" ht="12" customHeight="1" x14ac:dyDescent="0.25">
      <c r="B247" s="278" t="s">
        <v>180</v>
      </c>
      <c r="C247" s="279"/>
      <c r="D247" s="244">
        <f>SUM(D248:D254)</f>
        <v>14010640.890000001</v>
      </c>
    </row>
    <row r="248" spans="2:5" ht="12" customHeight="1" x14ac:dyDescent="0.25">
      <c r="B248" s="283" t="s">
        <v>181</v>
      </c>
      <c r="C248" s="284"/>
      <c r="D248" s="244">
        <f>[1]ACTIVIDADES!F41</f>
        <v>14010640.890000001</v>
      </c>
    </row>
    <row r="249" spans="2:5" ht="12" customHeight="1" x14ac:dyDescent="0.25">
      <c r="B249" s="283" t="s">
        <v>182</v>
      </c>
      <c r="C249" s="284"/>
      <c r="D249" s="244">
        <v>0</v>
      </c>
    </row>
    <row r="250" spans="2:5" ht="12" customHeight="1" x14ac:dyDescent="0.25">
      <c r="B250" s="283" t="s">
        <v>183</v>
      </c>
      <c r="C250" s="284"/>
      <c r="D250" s="244">
        <v>0</v>
      </c>
    </row>
    <row r="251" spans="2:5" ht="12" customHeight="1" x14ac:dyDescent="0.25">
      <c r="B251" s="283" t="s">
        <v>184</v>
      </c>
      <c r="C251" s="284"/>
      <c r="D251" s="244">
        <v>0</v>
      </c>
      <c r="E251" s="75"/>
    </row>
    <row r="252" spans="2:5" ht="12" customHeight="1" x14ac:dyDescent="0.25">
      <c r="B252" s="283" t="s">
        <v>185</v>
      </c>
      <c r="C252" s="284"/>
      <c r="D252" s="244">
        <v>0</v>
      </c>
    </row>
    <row r="253" spans="2:5" ht="12" customHeight="1" x14ac:dyDescent="0.25">
      <c r="B253" s="283" t="s">
        <v>186</v>
      </c>
      <c r="C253" s="284"/>
      <c r="D253" s="244">
        <v>0</v>
      </c>
    </row>
    <row r="254" spans="2:5" ht="12" customHeight="1" x14ac:dyDescent="0.25">
      <c r="B254" s="283" t="s">
        <v>187</v>
      </c>
      <c r="C254" s="284"/>
      <c r="D254" s="244">
        <v>0</v>
      </c>
    </row>
    <row r="255" spans="2:5" ht="12" customHeight="1" thickBot="1" x14ac:dyDescent="0.3">
      <c r="B255" s="289"/>
      <c r="C255" s="290"/>
      <c r="D255" s="291"/>
    </row>
    <row r="256" spans="2:5" ht="12" customHeight="1" thickBot="1" x14ac:dyDescent="0.3">
      <c r="B256" s="254" t="s">
        <v>188</v>
      </c>
      <c r="C256" s="255"/>
      <c r="D256" s="292">
        <f>D222-D224+D247</f>
        <v>873752952.56999993</v>
      </c>
      <c r="E256" s="75">
        <f>D256-[1]ACTIVIDADES!F46</f>
        <v>0</v>
      </c>
    </row>
    <row r="257" spans="2:4" ht="12.75" thickBot="1" x14ac:dyDescent="0.3">
      <c r="B257" s="293"/>
      <c r="C257" s="294"/>
      <c r="D257" s="295"/>
    </row>
    <row r="261" spans="2:4" x14ac:dyDescent="0.25">
      <c r="B261" s="296" t="s">
        <v>189</v>
      </c>
    </row>
    <row r="262" spans="2:4" x14ac:dyDescent="0.25">
      <c r="B262" s="296"/>
    </row>
    <row r="263" spans="2:4" x14ac:dyDescent="0.25">
      <c r="B263" s="296"/>
    </row>
    <row r="268" spans="2:4" x14ac:dyDescent="0.2">
      <c r="B268" s="298" t="s">
        <v>190</v>
      </c>
      <c r="C268" s="299" t="s">
        <v>191</v>
      </c>
    </row>
    <row r="269" spans="2:4" x14ac:dyDescent="0.2">
      <c r="B269" s="298" t="s">
        <v>192</v>
      </c>
      <c r="C269" s="298" t="s">
        <v>193</v>
      </c>
    </row>
    <row r="270" spans="2:4" x14ac:dyDescent="0.2">
      <c r="B270" s="298" t="s">
        <v>194</v>
      </c>
      <c r="C270" s="298" t="s">
        <v>195</v>
      </c>
    </row>
    <row r="271" spans="2:4" x14ac:dyDescent="0.2">
      <c r="B271" s="298"/>
      <c r="C271" s="298"/>
    </row>
    <row r="272" spans="2:4" x14ac:dyDescent="0.2">
      <c r="B272" s="298"/>
      <c r="C272" s="298"/>
    </row>
    <row r="273" spans="2:3" x14ac:dyDescent="0.2">
      <c r="B273" s="298"/>
      <c r="C273" s="298"/>
    </row>
    <row r="274" spans="2:3" x14ac:dyDescent="0.2">
      <c r="B274" s="299"/>
      <c r="C274" s="299"/>
    </row>
    <row r="275" spans="2:3" ht="15" x14ac:dyDescent="0.25">
      <c r="B275" s="300" t="s">
        <v>190</v>
      </c>
      <c r="C275" s="301"/>
    </row>
    <row r="276" spans="2:3" x14ac:dyDescent="0.25">
      <c r="B276" s="302" t="s">
        <v>196</v>
      </c>
      <c r="C276" s="302"/>
    </row>
    <row r="277" spans="2:3" x14ac:dyDescent="0.25">
      <c r="B277" s="302" t="s">
        <v>197</v>
      </c>
      <c r="C277" s="302"/>
    </row>
  </sheetData>
  <mergeCells count="217">
    <mergeCell ref="B254:C254"/>
    <mergeCell ref="B255:C255"/>
    <mergeCell ref="B256:C256"/>
    <mergeCell ref="B276:C276"/>
    <mergeCell ref="B277:C277"/>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D218"/>
    <mergeCell ref="B219:D219"/>
    <mergeCell ref="B220:D220"/>
    <mergeCell ref="B221:D221"/>
    <mergeCell ref="B222:C222"/>
    <mergeCell ref="B223:C223"/>
    <mergeCell ref="B210:C210"/>
    <mergeCell ref="B211:C211"/>
    <mergeCell ref="B212:C212"/>
    <mergeCell ref="B213:C213"/>
    <mergeCell ref="B214:C214"/>
    <mergeCell ref="B216:C216"/>
    <mergeCell ref="B204:C204"/>
    <mergeCell ref="B205:C205"/>
    <mergeCell ref="B206:C206"/>
    <mergeCell ref="B207:C207"/>
    <mergeCell ref="B208:C208"/>
    <mergeCell ref="B209:C209"/>
    <mergeCell ref="B198:D198"/>
    <mergeCell ref="B199:D199"/>
    <mergeCell ref="B200:D200"/>
    <mergeCell ref="B201:C201"/>
    <mergeCell ref="B202:C202"/>
    <mergeCell ref="B203:C203"/>
    <mergeCell ref="C182:D182"/>
    <mergeCell ref="C183:D183"/>
    <mergeCell ref="C184:D184"/>
    <mergeCell ref="C185:D185"/>
    <mergeCell ref="B196:D196"/>
    <mergeCell ref="B197:D197"/>
    <mergeCell ref="B167:D167"/>
    <mergeCell ref="B168:D168"/>
    <mergeCell ref="C177:D177"/>
    <mergeCell ref="C178:D178"/>
    <mergeCell ref="C179:D179"/>
    <mergeCell ref="C181:D181"/>
    <mergeCell ref="C161:D161"/>
    <mergeCell ref="C162:D162"/>
    <mergeCell ref="C163:D163"/>
    <mergeCell ref="C164:D164"/>
    <mergeCell ref="C165:D165"/>
    <mergeCell ref="C166:D166"/>
    <mergeCell ref="C153:D153"/>
    <mergeCell ref="C154:D154"/>
    <mergeCell ref="C155:D155"/>
    <mergeCell ref="C157:D157"/>
    <mergeCell ref="B159:D159"/>
    <mergeCell ref="C160:D160"/>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87:D87"/>
    <mergeCell ref="C88:D88"/>
    <mergeCell ref="C89:D89"/>
    <mergeCell ref="C90:D90"/>
    <mergeCell ref="C91:D91"/>
    <mergeCell ref="C92:D92"/>
    <mergeCell ref="C81:D81"/>
    <mergeCell ref="C82:D82"/>
    <mergeCell ref="C83:D83"/>
    <mergeCell ref="C84:D84"/>
    <mergeCell ref="C85:D85"/>
    <mergeCell ref="C86:D86"/>
    <mergeCell ref="C64:D64"/>
    <mergeCell ref="C65:D65"/>
    <mergeCell ref="C66:D66"/>
    <mergeCell ref="C67:D67"/>
    <mergeCell ref="C68:D68"/>
    <mergeCell ref="B80:D80"/>
    <mergeCell ref="C59:D59"/>
    <mergeCell ref="E59:E62"/>
    <mergeCell ref="C60:D60"/>
    <mergeCell ref="C61:D61"/>
    <mergeCell ref="C62:D62"/>
    <mergeCell ref="C63:D63"/>
    <mergeCell ref="C54:D54"/>
    <mergeCell ref="B55:B58"/>
    <mergeCell ref="C55:D55"/>
    <mergeCell ref="C56:D56"/>
    <mergeCell ref="C57:D57"/>
    <mergeCell ref="C58:D58"/>
    <mergeCell ref="C48:D48"/>
    <mergeCell ref="C49:D49"/>
    <mergeCell ref="C50:D50"/>
    <mergeCell ref="C51:D51"/>
    <mergeCell ref="C52:D52"/>
    <mergeCell ref="C53:D53"/>
    <mergeCell ref="C41:D41"/>
    <mergeCell ref="C42:D42"/>
    <mergeCell ref="C44:D44"/>
    <mergeCell ref="C45:D45"/>
    <mergeCell ref="C46:D46"/>
    <mergeCell ref="C47:D47"/>
    <mergeCell ref="C34:D34"/>
    <mergeCell ref="C35:D35"/>
    <mergeCell ref="C36:D36"/>
    <mergeCell ref="C37:D37"/>
    <mergeCell ref="B38:B40"/>
    <mergeCell ref="C38:D38"/>
    <mergeCell ref="C39:D39"/>
    <mergeCell ref="C40:D40"/>
    <mergeCell ref="C28:D28"/>
    <mergeCell ref="C29:D29"/>
    <mergeCell ref="C30:D30"/>
    <mergeCell ref="C31:D31"/>
    <mergeCell ref="C32:D32"/>
    <mergeCell ref="C33:D33"/>
    <mergeCell ref="C21:D21"/>
    <mergeCell ref="C23:D23"/>
    <mergeCell ref="C24:D24"/>
    <mergeCell ref="C25:D25"/>
    <mergeCell ref="C26:D26"/>
    <mergeCell ref="C27:D27"/>
    <mergeCell ref="C10:D10"/>
    <mergeCell ref="B12:B17"/>
    <mergeCell ref="C13:D13"/>
    <mergeCell ref="C18:D18"/>
    <mergeCell ref="C19:D19"/>
    <mergeCell ref="C20:D20"/>
    <mergeCell ref="B3:D3"/>
    <mergeCell ref="B4:D4"/>
    <mergeCell ref="B5:D5"/>
    <mergeCell ref="B6:D6"/>
    <mergeCell ref="B8:D8"/>
    <mergeCell ref="C9:D9"/>
  </mergeCells>
  <conditionalFormatting sqref="F11">
    <cfRule type="cellIs" dxfId="13" priority="14" operator="equal">
      <formula>0</formula>
    </cfRule>
  </conditionalFormatting>
  <conditionalFormatting sqref="F30">
    <cfRule type="cellIs" dxfId="12" priority="13" operator="equal">
      <formula>0</formula>
    </cfRule>
  </conditionalFormatting>
  <conditionalFormatting sqref="G38:G39">
    <cfRule type="cellIs" dxfId="11" priority="12" operator="equal">
      <formula>0</formula>
    </cfRule>
  </conditionalFormatting>
  <conditionalFormatting sqref="E59:E62">
    <cfRule type="cellIs" dxfId="10" priority="11" operator="equal">
      <formula>0</formula>
    </cfRule>
  </conditionalFormatting>
  <conditionalFormatting sqref="F103">
    <cfRule type="cellIs" dxfId="9" priority="10" operator="equal">
      <formula>0</formula>
    </cfRule>
  </conditionalFormatting>
  <conditionalFormatting sqref="E156">
    <cfRule type="cellIs" dxfId="8" priority="9" operator="equal">
      <formula>0</formula>
    </cfRule>
  </conditionalFormatting>
  <conditionalFormatting sqref="E176">
    <cfRule type="cellIs" dxfId="7" priority="7" operator="equal">
      <formula>0</formula>
    </cfRule>
    <cfRule type="cellIs" dxfId="6" priority="8" operator="equal">
      <formula>" $-   "</formula>
    </cfRule>
  </conditionalFormatting>
  <conditionalFormatting sqref="E224">
    <cfRule type="cellIs" dxfId="5" priority="6" operator="equal">
      <formula>0</formula>
    </cfRule>
  </conditionalFormatting>
  <conditionalFormatting sqref="E256">
    <cfRule type="cellIs" dxfId="4" priority="3" operator="lessThan">
      <formula>0</formula>
    </cfRule>
    <cfRule type="cellIs" dxfId="3" priority="4" operator="greaterThan">
      <formula>0</formula>
    </cfRule>
    <cfRule type="cellIs" dxfId="2" priority="5" operator="equal">
      <formula>0</formula>
    </cfRule>
  </conditionalFormatting>
  <conditionalFormatting sqref="F80">
    <cfRule type="cellIs" dxfId="1" priority="2" operator="equal">
      <formula>0</formula>
    </cfRule>
  </conditionalFormatting>
  <conditionalFormatting sqref="F123">
    <cfRule type="cellIs" dxfId="0" priority="1" operator="equal">
      <formula>0</formula>
    </cfRule>
  </conditionalFormatting>
  <pageMargins left="0.70866141732283472" right="0.70866141732283472" top="0.74803149606299213" bottom="0.74803149606299213" header="0.31496062992125984" footer="0.31496062992125984"/>
  <pageSetup scale="45" fitToHeight="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Desglose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01</dc:creator>
  <cp:lastModifiedBy>CONTABILIDAD 01</cp:lastModifiedBy>
  <dcterms:created xsi:type="dcterms:W3CDTF">2024-02-06T19:17:02Z</dcterms:created>
  <dcterms:modified xsi:type="dcterms:W3CDTF">2024-02-06T19:17:17Z</dcterms:modified>
</cp:coreProperties>
</file>