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80A59F0B-4DF5-4126-89BC-CABAC28E67E3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720" xr2:uid="{00000000-000D-0000-FFFF-FFFF00000000}"/>
  </bookViews>
  <sheets>
    <sheet name="EAEPED_OG" sheetId="1" r:id="rId1"/>
  </sheets>
  <definedNames>
    <definedName name="_xlnm.Print_Area" localSheetId="0">EAEPED_OG!$A$1:$I$170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G107" i="1" l="1"/>
  <c r="G105" i="1"/>
  <c r="G109" i="1"/>
  <c r="G110" i="1"/>
  <c r="G99" i="1"/>
  <c r="G95" i="1"/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10" i="1" l="1"/>
  <c r="C85" i="1"/>
  <c r="G10" i="1"/>
  <c r="D10" i="1"/>
  <c r="F10" i="1"/>
  <c r="F85" i="1"/>
  <c r="G85" i="1"/>
  <c r="D85" i="1"/>
  <c r="H85" i="1"/>
  <c r="H10" i="1"/>
  <c r="E85" i="1"/>
  <c r="E10" i="1"/>
  <c r="C160" i="1" l="1"/>
  <c r="D160" i="1"/>
  <c r="G160" i="1"/>
  <c r="F160" i="1"/>
  <c r="E160" i="1"/>
  <c r="H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<sst xmlns="http://schemas.openxmlformats.org/spreadsheetml/2006/main" count="169" uniqueCount="96">
  <si>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</si>
  <si>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</si>
  <si>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</si>
  <si>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</si>
  <si>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</si>
  <si>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</si>
  <si>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</si>
  <si>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</si>
  <si>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</si>
  <si>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</si>
  <si>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</si>
  <si>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</si>
  <si>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</si>
  <si>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</si>
  <si>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</si>
  <si>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</si>
  <si>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</si>
  <si>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</si>
  <si>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</si>
  <si>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</si>
  <si>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</si>
  <si>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</si>
  <si>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</si>
  <si>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</si>
  <si>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</si>
  <si>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</si>
  <si>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</si>
  <si>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</si>
  <si>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</si>
  <si>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</si>
  <si>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</si>
  <si>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</si>
  <si>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</si>
  <si>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</si>
  <si>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</si>
  <si>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</si>
  <si>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</si>
  <si>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</si>
  <si>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</si>
  <si>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</si>
  <si>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</si>
  <si>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</si>
  <si>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</si>
  <si>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</si>
  <si>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</si>
  <si>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</si>
  <si>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</si>
  <si>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</si>
  <si>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</si>
  <si>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</si>
  <si>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</si>
  <si>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</si>
  <si>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</si>
  <si>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</si>
  <si>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</si>
  <si>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</si>
  <si>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</si>
  <si>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</si>
  <si>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</si>
  <si>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</si>
  <si>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</si>
  <si>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</si>
  <si>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</si>
  <si>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</si>
  <si>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</si>
  <si>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</si>
  <si>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</si>
  <si>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</si>
  <si>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</si>
  <si>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</si>
  <si>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</si>
  <si>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</si>
  <si>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</si>
  <si>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</si>
  <si>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</si>
  <si>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</si>
  <si>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</si>
  <si>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</si>
  <si>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</si>
  <si>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</si>
  <si>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</si>
  <si>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</si>
  <si>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</si>
  <si>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</si>
  <si>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</si>
  <si>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</si>
  <si>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</si>
  <si>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</si>
  <si>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EL COLEGIO DE CHIHUAHUA</t>
  </si>
  <si>
    <t>Del 01 de enero al 31 de diciembre de 2023 (b)</t>
  </si>
  <si>
    <t>___________________________________</t>
  </si>
  <si>
    <t xml:space="preserve">        DR. JUAN MIGUEL ORTA VÉLEZ</t>
  </si>
  <si>
    <t xml:space="preserve">               DIRECTOR GENERAL</t>
  </si>
  <si>
    <t>______________________________________</t>
  </si>
  <si>
    <t xml:space="preserve">          MTRA. ELVIRA ARCELÚS PÉREZ</t>
  </si>
  <si>
    <t xml:space="preserve">              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</si>
</sst>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4" fontId="6" fillId="3" borderId="5" xfId="1" applyNumberFormat="1" applyFont="1" applyFill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205"/>
  <sheetViews>
    <sheetView tabSelected="1" view="pageBreakPreview" topLeftCell="A13" zoomScale="60" zoomScaleNormal="100" workbookViewId="0">
      <selection activeCell="C179" sqref="C17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0" t="s">
        <v>88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3" t="s">
        <v>2</v>
      </c>
      <c r="C4" s="44"/>
      <c r="D4" s="44"/>
      <c r="E4" s="44"/>
      <c r="F4" s="44"/>
      <c r="G4" s="44"/>
      <c r="H4" s="45"/>
    </row>
    <row r="5" spans="2:9" x14ac:dyDescent="0.2">
      <c r="B5" s="46" t="s">
        <v>89</v>
      </c>
      <c r="C5" s="47"/>
      <c r="D5" s="47"/>
      <c r="E5" s="47"/>
      <c r="F5" s="47"/>
      <c r="G5" s="47"/>
      <c r="H5" s="48"/>
    </row>
    <row r="6" spans="2:9" ht="15.75" customHeight="1" thickBot="1" x14ac:dyDescent="0.25">
      <c r="B6" s="49" t="s">
        <v>3</v>
      </c>
      <c r="C6" s="50"/>
      <c r="D6" s="50"/>
      <c r="E6" s="50"/>
      <c r="F6" s="50"/>
      <c r="G6" s="50"/>
      <c r="H6" s="51"/>
    </row>
    <row r="7" spans="2:9" ht="24.75" customHeight="1" thickBot="1" x14ac:dyDescent="0.25">
      <c r="B7" s="33" t="s">
        <v>4</v>
      </c>
      <c r="C7" s="35" t="s">
        <v>5</v>
      </c>
      <c r="D7" s="36"/>
      <c r="E7" s="36"/>
      <c r="F7" s="36"/>
      <c r="G7" s="37"/>
      <c r="H7" s="38" t="s">
        <v>6</v>
      </c>
    </row>
    <row r="8" spans="2:9" ht="24.75" thickBot="1" x14ac:dyDescent="0.2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9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9628695</v>
      </c>
      <c r="D10" s="8">
        <f>SUM(D12,D20,D30,D40,D50,D60,D64,D73,D77)</f>
        <v>-8620933</v>
      </c>
      <c r="E10" s="24">
        <f t="shared" ref="E10:H10" si="0">SUM(E12,E20,E30,E40,E50,E60,E64,E73,E77)</f>
        <v>1007762.0000000001</v>
      </c>
      <c r="F10" s="8">
        <f t="shared" si="0"/>
        <v>182950</v>
      </c>
      <c r="G10" s="8">
        <f t="shared" si="0"/>
        <v>182950</v>
      </c>
      <c r="H10" s="24">
        <f t="shared" si="0"/>
        <v>824812.00000000012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9628695</v>
      </c>
      <c r="D12" s="7">
        <f>SUM(D13:D19)</f>
        <v>-8620933</v>
      </c>
      <c r="E12" s="25">
        <f t="shared" ref="E12:H12" si="1">SUM(E13:E19)</f>
        <v>1007762.0000000001</v>
      </c>
      <c r="F12" s="7">
        <f t="shared" si="1"/>
        <v>0</v>
      </c>
      <c r="G12" s="7">
        <f t="shared" si="1"/>
        <v>0</v>
      </c>
      <c r="H12" s="25">
        <f t="shared" si="1"/>
        <v>1007762.0000000001</v>
      </c>
    </row>
    <row r="13" spans="2:9" ht="24" x14ac:dyDescent="0.2">
      <c r="B13" s="10" t="s">
        <v>14</v>
      </c>
      <c r="C13" s="22">
        <v>8841905.75</v>
      </c>
      <c r="D13" s="22">
        <f>-8620933</f>
        <v>-8620933</v>
      </c>
      <c r="E13" s="26">
        <f t="shared" ref="E13:E19" si="2">SUM(C13:D13)</f>
        <v>220972.75</v>
      </c>
      <c r="F13" s="23">
        <v>0</v>
      </c>
      <c r="G13" s="23">
        <v>0</v>
      </c>
      <c r="H13" s="30">
        <f>SUM(E13-F13)</f>
        <v>220972.75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si="2"/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410633.58</v>
      </c>
      <c r="D15" s="22">
        <v>0</v>
      </c>
      <c r="E15" s="26">
        <f t="shared" si="2"/>
        <v>410633.58</v>
      </c>
      <c r="F15" s="23">
        <v>0</v>
      </c>
      <c r="G15" s="23">
        <v>0</v>
      </c>
      <c r="H15" s="30">
        <f t="shared" si="3"/>
        <v>410633.58</v>
      </c>
    </row>
    <row r="16" spans="2:9" x14ac:dyDescent="0.2">
      <c r="B16" s="10" t="s">
        <v>17</v>
      </c>
      <c r="C16" s="22">
        <v>106592.28</v>
      </c>
      <c r="D16" s="22">
        <v>0</v>
      </c>
      <c r="E16" s="26">
        <f t="shared" si="2"/>
        <v>106592.28</v>
      </c>
      <c r="F16" s="23">
        <v>0</v>
      </c>
      <c r="G16" s="23">
        <v>0</v>
      </c>
      <c r="H16" s="30">
        <f t="shared" si="3"/>
        <v>106592.28</v>
      </c>
    </row>
    <row r="17" spans="2:8" x14ac:dyDescent="0.2">
      <c r="B17" s="10" t="s">
        <v>18</v>
      </c>
      <c r="C17" s="22">
        <v>93830.76</v>
      </c>
      <c r="D17" s="22">
        <v>0</v>
      </c>
      <c r="E17" s="26">
        <f t="shared" si="2"/>
        <v>93830.76</v>
      </c>
      <c r="F17" s="23">
        <v>0</v>
      </c>
      <c r="G17" s="23">
        <v>0</v>
      </c>
      <c r="H17" s="30">
        <f t="shared" si="3"/>
        <v>93830.76</v>
      </c>
    </row>
    <row r="18" spans="2:8" x14ac:dyDescent="0.2">
      <c r="B18" s="10" t="s">
        <v>19</v>
      </c>
      <c r="C18" s="22">
        <v>31590</v>
      </c>
      <c r="D18" s="22">
        <v>0</v>
      </c>
      <c r="E18" s="26">
        <f t="shared" si="2"/>
        <v>31590</v>
      </c>
      <c r="F18" s="23">
        <v>0</v>
      </c>
      <c r="G18" s="23">
        <v>0</v>
      </c>
      <c r="H18" s="30">
        <f t="shared" si="3"/>
        <v>31590</v>
      </c>
    </row>
    <row r="19" spans="2:8" x14ac:dyDescent="0.2">
      <c r="B19" s="10" t="s">
        <v>20</v>
      </c>
      <c r="C19" s="22">
        <v>144142.63</v>
      </c>
      <c r="D19" s="22">
        <v>0</v>
      </c>
      <c r="E19" s="26">
        <f t="shared" si="2"/>
        <v>144142.63</v>
      </c>
      <c r="F19" s="23">
        <v>0</v>
      </c>
      <c r="G19" s="23">
        <v>0</v>
      </c>
      <c r="H19" s="30">
        <f t="shared" si="3"/>
        <v>144142.63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5">
        <f t="shared" si="4"/>
        <v>0</v>
      </c>
      <c r="F20" s="7">
        <f t="shared" si="4"/>
        <v>0</v>
      </c>
      <c r="G20" s="7">
        <f t="shared" si="4"/>
        <v>0</v>
      </c>
      <c r="H20" s="25">
        <f t="shared" si="4"/>
        <v>0</v>
      </c>
    </row>
    <row r="21" spans="2:8" ht="24" x14ac:dyDescent="0.2">
      <c r="B21" s="10" t="s">
        <v>22</v>
      </c>
      <c r="C21" s="22">
        <v>0</v>
      </c>
      <c r="D21" s="22">
        <v>0</v>
      </c>
      <c r="E21" s="26">
        <f t="shared" ref="E21:E79" si="5">SUM(C21:D21)</f>
        <v>0</v>
      </c>
      <c r="F21" s="23">
        <v>0</v>
      </c>
      <c r="G21" s="23">
        <v>0</v>
      </c>
      <c r="H21" s="30">
        <f t="shared" si="3"/>
        <v>0</v>
      </c>
    </row>
    <row r="22" spans="2:8" x14ac:dyDescent="0.2">
      <c r="B22" s="10" t="s">
        <v>23</v>
      </c>
      <c r="C22" s="22">
        <v>0</v>
      </c>
      <c r="D22" s="22">
        <v>0</v>
      </c>
      <c r="E22" s="26">
        <f t="shared" si="5"/>
        <v>0</v>
      </c>
      <c r="F22" s="23">
        <v>0</v>
      </c>
      <c r="G22" s="23">
        <v>0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5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5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5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0</v>
      </c>
      <c r="D26" s="22">
        <v>0</v>
      </c>
      <c r="E26" s="26">
        <f t="shared" si="5"/>
        <v>0</v>
      </c>
      <c r="F26" s="23">
        <v>0</v>
      </c>
      <c r="G26" s="23">
        <v>0</v>
      </c>
      <c r="H26" s="30">
        <f t="shared" si="3"/>
        <v>0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5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5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0</v>
      </c>
      <c r="D29" s="22">
        <v>0</v>
      </c>
      <c r="E29" s="26">
        <f t="shared" si="5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6">SUM(D31:D39)</f>
        <v>0</v>
      </c>
      <c r="E30" s="25">
        <f t="shared" si="6"/>
        <v>0</v>
      </c>
      <c r="F30" s="7">
        <f t="shared" si="6"/>
        <v>0</v>
      </c>
      <c r="G30" s="7">
        <f t="shared" si="6"/>
        <v>0</v>
      </c>
      <c r="H30" s="25">
        <f t="shared" si="6"/>
        <v>0</v>
      </c>
    </row>
    <row r="31" spans="2:8" x14ac:dyDescent="0.2">
      <c r="B31" s="10" t="s">
        <v>32</v>
      </c>
      <c r="C31" s="22">
        <v>0</v>
      </c>
      <c r="D31" s="22">
        <v>0</v>
      </c>
      <c r="E31" s="26">
        <f t="shared" si="5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2">
      <c r="B32" s="10" t="s">
        <v>33</v>
      </c>
      <c r="C32" s="22">
        <v>0</v>
      </c>
      <c r="D32" s="22">
        <v>0</v>
      </c>
      <c r="E32" s="26">
        <f t="shared" si="5"/>
        <v>0</v>
      </c>
      <c r="F32" s="23">
        <v>0</v>
      </c>
      <c r="G32" s="23">
        <v>0</v>
      </c>
      <c r="H32" s="30">
        <f t="shared" si="3"/>
        <v>0</v>
      </c>
    </row>
    <row r="33" spans="2:8" ht="24" x14ac:dyDescent="0.2">
      <c r="B33" s="10" t="s">
        <v>34</v>
      </c>
      <c r="C33" s="22">
        <v>0</v>
      </c>
      <c r="D33" s="22">
        <v>0</v>
      </c>
      <c r="E33" s="26">
        <f t="shared" si="5"/>
        <v>0</v>
      </c>
      <c r="F33" s="23">
        <v>0</v>
      </c>
      <c r="G33" s="23">
        <v>0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0</v>
      </c>
      <c r="D34" s="22">
        <v>0</v>
      </c>
      <c r="E34" s="26">
        <f t="shared" si="5"/>
        <v>0</v>
      </c>
      <c r="F34" s="23">
        <v>0</v>
      </c>
      <c r="G34" s="23">
        <v>0</v>
      </c>
      <c r="H34" s="30">
        <f t="shared" si="3"/>
        <v>0</v>
      </c>
    </row>
    <row r="35" spans="2:8" ht="24" x14ac:dyDescent="0.2">
      <c r="B35" s="10" t="s">
        <v>36</v>
      </c>
      <c r="C35" s="22">
        <v>0</v>
      </c>
      <c r="D35" s="22">
        <v>0</v>
      </c>
      <c r="E35" s="26">
        <f t="shared" si="5"/>
        <v>0</v>
      </c>
      <c r="F35" s="23">
        <v>0</v>
      </c>
      <c r="G35" s="23">
        <v>0</v>
      </c>
      <c r="H35" s="30">
        <f t="shared" si="3"/>
        <v>0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5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0</v>
      </c>
      <c r="D37" s="22">
        <v>0</v>
      </c>
      <c r="E37" s="26">
        <f t="shared" si="5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5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0</v>
      </c>
      <c r="D39" s="22">
        <v>0</v>
      </c>
      <c r="E39" s="26">
        <f t="shared" si="5"/>
        <v>0</v>
      </c>
      <c r="F39" s="23">
        <v>0</v>
      </c>
      <c r="G39" s="23">
        <v>0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7">SUM(D41:D49)</f>
        <v>0</v>
      </c>
      <c r="E40" s="25">
        <f t="shared" si="7"/>
        <v>0</v>
      </c>
      <c r="F40" s="7">
        <f t="shared" si="7"/>
        <v>0</v>
      </c>
      <c r="G40" s="7">
        <f t="shared" si="7"/>
        <v>0</v>
      </c>
      <c r="H40" s="25">
        <f t="shared" si="7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5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5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5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5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5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5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5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5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5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8">SUM(D51:D59)</f>
        <v>0</v>
      </c>
      <c r="E50" s="25">
        <f t="shared" si="8"/>
        <v>0</v>
      </c>
      <c r="F50" s="7">
        <f t="shared" si="8"/>
        <v>182950</v>
      </c>
      <c r="G50" s="7">
        <f t="shared" si="8"/>
        <v>182950</v>
      </c>
      <c r="H50" s="25">
        <f t="shared" si="8"/>
        <v>-182950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5"/>
        <v>0</v>
      </c>
      <c r="F51" s="23">
        <v>182950</v>
      </c>
      <c r="G51" s="23">
        <v>182950</v>
      </c>
      <c r="H51" s="30">
        <f t="shared" si="3"/>
        <v>-182950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5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5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5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5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5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5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5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5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9">SUM(D61:D63)</f>
        <v>0</v>
      </c>
      <c r="E60" s="25">
        <f t="shared" si="9"/>
        <v>0</v>
      </c>
      <c r="F60" s="7">
        <f t="shared" si="9"/>
        <v>0</v>
      </c>
      <c r="G60" s="7">
        <f t="shared" si="9"/>
        <v>0</v>
      </c>
      <c r="H60" s="25">
        <f t="shared" si="9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5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5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5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10">SUM(D65:D72)</f>
        <v>0</v>
      </c>
      <c r="E64" s="25">
        <f t="shared" si="10"/>
        <v>0</v>
      </c>
      <c r="F64" s="7">
        <f t="shared" si="10"/>
        <v>0</v>
      </c>
      <c r="G64" s="7">
        <f t="shared" si="10"/>
        <v>0</v>
      </c>
      <c r="H64" s="25">
        <f t="shared" si="10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5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5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5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5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5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5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5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5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1">SUM(D74:D76)</f>
        <v>0</v>
      </c>
      <c r="E73" s="25">
        <f t="shared" si="11"/>
        <v>0</v>
      </c>
      <c r="F73" s="7">
        <f t="shared" si="11"/>
        <v>0</v>
      </c>
      <c r="G73" s="7">
        <f t="shared" si="11"/>
        <v>0</v>
      </c>
      <c r="H73" s="25">
        <f t="shared" si="11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5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5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5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2">SUM(D78:D84)</f>
        <v>0</v>
      </c>
      <c r="E77" s="25">
        <f t="shared" si="12"/>
        <v>0</v>
      </c>
      <c r="F77" s="7">
        <f t="shared" si="12"/>
        <v>0</v>
      </c>
      <c r="G77" s="7">
        <f t="shared" si="12"/>
        <v>0</v>
      </c>
      <c r="H77" s="25">
        <f t="shared" si="12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5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5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3">SUM(C80:D80)</f>
        <v>0</v>
      </c>
      <c r="F80" s="23">
        <v>0</v>
      </c>
      <c r="G80" s="22">
        <v>0</v>
      </c>
      <c r="H80" s="30">
        <f t="shared" ref="H80:H84" si="14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3"/>
        <v>0</v>
      </c>
      <c r="F81" s="23">
        <v>0</v>
      </c>
      <c r="G81" s="22">
        <v>0</v>
      </c>
      <c r="H81" s="30">
        <f t="shared" si="14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3"/>
        <v>0</v>
      </c>
      <c r="F82" s="23">
        <v>0</v>
      </c>
      <c r="G82" s="22">
        <v>0</v>
      </c>
      <c r="H82" s="30">
        <f t="shared" si="14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3"/>
        <v>0</v>
      </c>
      <c r="F83" s="23">
        <v>0</v>
      </c>
      <c r="G83" s="22">
        <v>0</v>
      </c>
      <c r="H83" s="30">
        <f t="shared" si="14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3"/>
        <v>0</v>
      </c>
      <c r="F84" s="23">
        <v>0</v>
      </c>
      <c r="G84" s="22">
        <v>0</v>
      </c>
      <c r="H84" s="30">
        <f t="shared" si="14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8696867.0700000003</v>
      </c>
      <c r="D85" s="15">
        <f t="shared" ref="D85:H85" si="15">SUM(D86,D94,D104,D114,D124,D134,D138,D147,D151)</f>
        <v>1099953.57</v>
      </c>
      <c r="E85" s="27">
        <f t="shared" si="15"/>
        <v>9796820.6400000006</v>
      </c>
      <c r="F85" s="15">
        <f t="shared" si="15"/>
        <v>7363914.0899999999</v>
      </c>
      <c r="G85" s="15">
        <f t="shared" si="15"/>
        <v>7208528.71</v>
      </c>
      <c r="H85" s="27">
        <f t="shared" si="15"/>
        <v>2432906.5500000007</v>
      </c>
    </row>
    <row r="86" spans="2:8" x14ac:dyDescent="0.2">
      <c r="B86" s="16" t="s">
        <v>13</v>
      </c>
      <c r="C86" s="7">
        <f>SUM(C87:C93)</f>
        <v>4348434</v>
      </c>
      <c r="D86" s="7">
        <f t="shared" ref="D86:H86" si="16">SUM(D87:D93)</f>
        <v>1094643.57</v>
      </c>
      <c r="E86" s="25">
        <f t="shared" si="16"/>
        <v>5443077.5700000003</v>
      </c>
      <c r="F86" s="7">
        <f t="shared" si="16"/>
        <v>2891035.93</v>
      </c>
      <c r="G86" s="7">
        <f t="shared" si="16"/>
        <v>2891035.93</v>
      </c>
      <c r="H86" s="25">
        <f t="shared" si="16"/>
        <v>2552041.6400000006</v>
      </c>
    </row>
    <row r="87" spans="2:8" ht="24" x14ac:dyDescent="0.2">
      <c r="B87" s="10" t="s">
        <v>14</v>
      </c>
      <c r="C87" s="22">
        <v>2505803.38</v>
      </c>
      <c r="D87" s="22">
        <v>1094643.57</v>
      </c>
      <c r="E87" s="26">
        <f>SUM(C87:D87)</f>
        <v>3600446.95</v>
      </c>
      <c r="F87" s="23">
        <v>0</v>
      </c>
      <c r="G87" s="23">
        <v>0</v>
      </c>
      <c r="H87" s="30">
        <f t="shared" ref="H87:H153" si="17">SUM(E87-F87)</f>
        <v>3600446.95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8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1193052.8600000001</v>
      </c>
      <c r="D89" s="22">
        <v>0</v>
      </c>
      <c r="E89" s="26">
        <f t="shared" si="18"/>
        <v>1193052.8600000001</v>
      </c>
      <c r="F89" s="23">
        <v>2089514.36</v>
      </c>
      <c r="G89" s="23">
        <v>2089514.36</v>
      </c>
      <c r="H89" s="30">
        <f t="shared" si="17"/>
        <v>-896461.5</v>
      </c>
    </row>
    <row r="90" spans="2:8" x14ac:dyDescent="0.2">
      <c r="B90" s="10" t="s">
        <v>17</v>
      </c>
      <c r="C90" s="22">
        <v>522963.78</v>
      </c>
      <c r="D90" s="22">
        <v>0</v>
      </c>
      <c r="E90" s="26">
        <f t="shared" si="18"/>
        <v>522963.78</v>
      </c>
      <c r="F90" s="23">
        <v>632525.29</v>
      </c>
      <c r="G90" s="23">
        <v>632525.29</v>
      </c>
      <c r="H90" s="30">
        <f t="shared" si="17"/>
        <v>-109561.51000000001</v>
      </c>
    </row>
    <row r="91" spans="2:8" x14ac:dyDescent="0.2">
      <c r="B91" s="10" t="s">
        <v>18</v>
      </c>
      <c r="C91" s="22">
        <v>86058.52</v>
      </c>
      <c r="D91" s="22">
        <v>0</v>
      </c>
      <c r="E91" s="26">
        <f t="shared" si="18"/>
        <v>86058.52</v>
      </c>
      <c r="F91" s="23">
        <v>134946.28</v>
      </c>
      <c r="G91" s="23">
        <v>134946.28</v>
      </c>
      <c r="H91" s="30">
        <f t="shared" si="17"/>
        <v>-48887.759999999995</v>
      </c>
    </row>
    <row r="92" spans="2:8" x14ac:dyDescent="0.2">
      <c r="B92" s="10" t="s">
        <v>19</v>
      </c>
      <c r="C92" s="22">
        <v>27355.41</v>
      </c>
      <c r="D92" s="22">
        <v>0</v>
      </c>
      <c r="E92" s="26">
        <f t="shared" si="18"/>
        <v>27355.41</v>
      </c>
      <c r="F92" s="23">
        <v>34050</v>
      </c>
      <c r="G92" s="23">
        <v>34050</v>
      </c>
      <c r="H92" s="30">
        <f t="shared" si="17"/>
        <v>-6694.59</v>
      </c>
    </row>
    <row r="93" spans="2:8" x14ac:dyDescent="0.2">
      <c r="B93" s="10" t="s">
        <v>20</v>
      </c>
      <c r="C93" s="22">
        <v>13200.05</v>
      </c>
      <c r="D93" s="22">
        <v>0</v>
      </c>
      <c r="E93" s="26">
        <f t="shared" si="18"/>
        <v>13200.05</v>
      </c>
      <c r="F93" s="23">
        <v>0</v>
      </c>
      <c r="G93" s="23">
        <v>0</v>
      </c>
      <c r="H93" s="30">
        <f t="shared" si="17"/>
        <v>13200.05</v>
      </c>
    </row>
    <row r="94" spans="2:8" ht="24" x14ac:dyDescent="0.2">
      <c r="B94" s="17" t="s">
        <v>21</v>
      </c>
      <c r="C94" s="7">
        <f>SUM(C95:C103)</f>
        <v>512000</v>
      </c>
      <c r="D94" s="7">
        <f t="shared" ref="D94:H94" si="19">SUM(D95:D103)</f>
        <v>5310</v>
      </c>
      <c r="E94" s="25">
        <f t="shared" si="19"/>
        <v>517310</v>
      </c>
      <c r="F94" s="7">
        <f t="shared" si="19"/>
        <v>312608.25</v>
      </c>
      <c r="G94" s="7">
        <f t="shared" si="19"/>
        <v>288374.40000000002</v>
      </c>
      <c r="H94" s="25">
        <f t="shared" si="19"/>
        <v>204701.75</v>
      </c>
    </row>
    <row r="95" spans="2:8" ht="24" x14ac:dyDescent="0.2">
      <c r="B95" s="10" t="s">
        <v>22</v>
      </c>
      <c r="C95" s="22">
        <v>245000</v>
      </c>
      <c r="D95" s="22">
        <v>5310</v>
      </c>
      <c r="E95" s="26">
        <f t="shared" si="18"/>
        <v>250310</v>
      </c>
      <c r="F95" s="23">
        <v>163485.89000000001</v>
      </c>
      <c r="G95" s="23">
        <f>163485.89-22103.77</f>
        <v>141382.12000000002</v>
      </c>
      <c r="H95" s="30">
        <f t="shared" si="17"/>
        <v>86824.109999999986</v>
      </c>
    </row>
    <row r="96" spans="2:8" x14ac:dyDescent="0.2">
      <c r="B96" s="10" t="s">
        <v>23</v>
      </c>
      <c r="C96" s="22">
        <v>25000</v>
      </c>
      <c r="D96" s="22">
        <v>0</v>
      </c>
      <c r="E96" s="26">
        <f t="shared" si="18"/>
        <v>25000</v>
      </c>
      <c r="F96" s="23">
        <v>23144.15</v>
      </c>
      <c r="G96" s="23">
        <v>23144.15</v>
      </c>
      <c r="H96" s="30">
        <f t="shared" si="17"/>
        <v>1855.8499999999985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8"/>
        <v>0</v>
      </c>
      <c r="F97" s="23">
        <v>0</v>
      </c>
      <c r="G97" s="23">
        <v>0</v>
      </c>
      <c r="H97" s="30">
        <f t="shared" si="17"/>
        <v>0</v>
      </c>
    </row>
    <row r="98" spans="2:18" ht="24" x14ac:dyDescent="0.2">
      <c r="B98" s="10" t="s">
        <v>25</v>
      </c>
      <c r="C98" s="22">
        <v>35000</v>
      </c>
      <c r="D98" s="22">
        <v>0</v>
      </c>
      <c r="E98" s="26">
        <f t="shared" si="18"/>
        <v>35000</v>
      </c>
      <c r="F98" s="23">
        <v>0</v>
      </c>
      <c r="G98" s="23">
        <v>0</v>
      </c>
      <c r="H98" s="30">
        <f t="shared" si="17"/>
        <v>35000</v>
      </c>
    </row>
    <row r="99" spans="2:18" ht="24" x14ac:dyDescent="0.2">
      <c r="B99" s="10" t="s">
        <v>26</v>
      </c>
      <c r="C99" s="22">
        <v>4000</v>
      </c>
      <c r="D99" s="22">
        <v>0</v>
      </c>
      <c r="E99" s="26">
        <f t="shared" si="18"/>
        <v>4000</v>
      </c>
      <c r="F99" s="23">
        <v>3757.08</v>
      </c>
      <c r="G99" s="23">
        <f>3757.08-2130.08</f>
        <v>1627</v>
      </c>
      <c r="H99" s="30">
        <f t="shared" si="17"/>
        <v>242.92000000000007</v>
      </c>
      <c r="J99" s="18"/>
    </row>
    <row r="100" spans="2:18" x14ac:dyDescent="0.2">
      <c r="B100" s="10" t="s">
        <v>27</v>
      </c>
      <c r="C100" s="22">
        <v>36000</v>
      </c>
      <c r="D100" s="22">
        <v>0</v>
      </c>
      <c r="E100" s="26">
        <f t="shared" si="18"/>
        <v>36000</v>
      </c>
      <c r="F100" s="23">
        <v>43900</v>
      </c>
      <c r="G100" s="23">
        <v>43900</v>
      </c>
      <c r="H100" s="30">
        <f t="shared" si="17"/>
        <v>-7900</v>
      </c>
      <c r="R100" s="2"/>
    </row>
    <row r="101" spans="2:18" ht="24" x14ac:dyDescent="0.2">
      <c r="B101" s="10" t="s">
        <v>28</v>
      </c>
      <c r="C101" s="22">
        <v>5000</v>
      </c>
      <c r="D101" s="32">
        <v>0</v>
      </c>
      <c r="E101" s="26">
        <f t="shared" si="18"/>
        <v>5000</v>
      </c>
      <c r="F101" s="23">
        <v>0</v>
      </c>
      <c r="G101" s="23">
        <v>0</v>
      </c>
      <c r="H101" s="30">
        <f t="shared" si="17"/>
        <v>5000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8"/>
        <v>0</v>
      </c>
      <c r="F102" s="23">
        <v>0</v>
      </c>
      <c r="G102" s="23">
        <v>0</v>
      </c>
      <c r="H102" s="30">
        <f t="shared" si="17"/>
        <v>0</v>
      </c>
    </row>
    <row r="103" spans="2:18" ht="24.6" customHeight="1" x14ac:dyDescent="0.2">
      <c r="B103" s="10" t="s">
        <v>30</v>
      </c>
      <c r="C103" s="22">
        <v>162000</v>
      </c>
      <c r="D103" s="22">
        <v>0</v>
      </c>
      <c r="E103" s="26">
        <f t="shared" si="18"/>
        <v>162000</v>
      </c>
      <c r="F103" s="23">
        <v>78321.13</v>
      </c>
      <c r="G103" s="23">
        <v>78321.13</v>
      </c>
      <c r="H103" s="30">
        <f t="shared" si="17"/>
        <v>83678.87</v>
      </c>
    </row>
    <row r="104" spans="2:18" ht="24" x14ac:dyDescent="0.2">
      <c r="B104" s="17" t="s">
        <v>31</v>
      </c>
      <c r="C104" s="7">
        <f>SUM(C105:C113)</f>
        <v>3836433.07</v>
      </c>
      <c r="D104" s="7">
        <f t="shared" ref="D104:H104" si="20">SUM(D105:D113)</f>
        <v>0</v>
      </c>
      <c r="E104" s="25">
        <f t="shared" si="20"/>
        <v>3836433.07</v>
      </c>
      <c r="F104" s="7">
        <f t="shared" si="20"/>
        <v>4160269.91</v>
      </c>
      <c r="G104" s="7">
        <f t="shared" si="20"/>
        <v>4029118.38</v>
      </c>
      <c r="H104" s="25">
        <f t="shared" si="20"/>
        <v>-323836.83999999991</v>
      </c>
    </row>
    <row r="105" spans="2:18" x14ac:dyDescent="0.2">
      <c r="B105" s="10" t="s">
        <v>32</v>
      </c>
      <c r="C105" s="23">
        <v>842000</v>
      </c>
      <c r="D105" s="22">
        <v>0</v>
      </c>
      <c r="E105" s="26">
        <f t="shared" si="18"/>
        <v>842000</v>
      </c>
      <c r="F105" s="23">
        <v>603563.07999999996</v>
      </c>
      <c r="G105" s="23">
        <f>603563.08-31142.68</f>
        <v>572420.39999999991</v>
      </c>
      <c r="H105" s="30">
        <f t="shared" si="17"/>
        <v>238436.92000000004</v>
      </c>
    </row>
    <row r="106" spans="2:18" x14ac:dyDescent="0.2">
      <c r="B106" s="10" t="s">
        <v>33</v>
      </c>
      <c r="C106" s="23">
        <v>0</v>
      </c>
      <c r="D106" s="22">
        <v>0</v>
      </c>
      <c r="E106" s="26">
        <f t="shared" si="18"/>
        <v>0</v>
      </c>
      <c r="F106" s="23">
        <v>0</v>
      </c>
      <c r="G106" s="23">
        <v>0</v>
      </c>
      <c r="H106" s="30">
        <f t="shared" si="17"/>
        <v>0</v>
      </c>
    </row>
    <row r="107" spans="2:18" ht="24" x14ac:dyDescent="0.2">
      <c r="B107" s="10" t="s">
        <v>34</v>
      </c>
      <c r="C107" s="23">
        <v>2224913</v>
      </c>
      <c r="D107" s="22">
        <v>0</v>
      </c>
      <c r="E107" s="26">
        <f t="shared" si="18"/>
        <v>2224913</v>
      </c>
      <c r="F107" s="23">
        <v>2542913.15</v>
      </c>
      <c r="G107" s="23">
        <f>2542913.15-58924.37</f>
        <v>2483988.7799999998</v>
      </c>
      <c r="H107" s="30">
        <f t="shared" si="17"/>
        <v>-318000.14999999991</v>
      </c>
    </row>
    <row r="108" spans="2:18" ht="24" x14ac:dyDescent="0.2">
      <c r="B108" s="10" t="s">
        <v>35</v>
      </c>
      <c r="C108" s="23">
        <v>72000</v>
      </c>
      <c r="D108" s="22">
        <v>0</v>
      </c>
      <c r="E108" s="26">
        <f t="shared" si="18"/>
        <v>72000</v>
      </c>
      <c r="F108" s="23">
        <v>64802.04</v>
      </c>
      <c r="G108" s="23">
        <v>64802.04</v>
      </c>
      <c r="H108" s="30">
        <f t="shared" si="17"/>
        <v>7197.9599999999991</v>
      </c>
    </row>
    <row r="109" spans="2:18" ht="24" x14ac:dyDescent="0.2">
      <c r="B109" s="10" t="s">
        <v>36</v>
      </c>
      <c r="C109" s="23">
        <v>187000</v>
      </c>
      <c r="D109" s="22">
        <v>0</v>
      </c>
      <c r="E109" s="26">
        <f t="shared" si="18"/>
        <v>187000</v>
      </c>
      <c r="F109" s="23">
        <v>438531.35</v>
      </c>
      <c r="G109" s="23">
        <f>438531.35-31804.48</f>
        <v>406726.87</v>
      </c>
      <c r="H109" s="30">
        <f t="shared" si="17"/>
        <v>-251531.34999999998</v>
      </c>
    </row>
    <row r="110" spans="2:18" ht="24" x14ac:dyDescent="0.2">
      <c r="B110" s="10" t="s">
        <v>37</v>
      </c>
      <c r="C110" s="23">
        <v>20000</v>
      </c>
      <c r="D110" s="22">
        <v>0</v>
      </c>
      <c r="E110" s="26">
        <f t="shared" si="18"/>
        <v>20000</v>
      </c>
      <c r="F110" s="23">
        <v>138973.54</v>
      </c>
      <c r="G110" s="23">
        <f>138973.54-9280</f>
        <v>129693.54000000001</v>
      </c>
      <c r="H110" s="30">
        <f t="shared" si="17"/>
        <v>-118973.54000000001</v>
      </c>
    </row>
    <row r="111" spans="2:18" x14ac:dyDescent="0.2">
      <c r="B111" s="10" t="s">
        <v>38</v>
      </c>
      <c r="C111" s="23">
        <v>90000</v>
      </c>
      <c r="D111" s="22">
        <v>0</v>
      </c>
      <c r="E111" s="26">
        <f t="shared" si="18"/>
        <v>90000</v>
      </c>
      <c r="F111" s="23">
        <v>221991.29</v>
      </c>
      <c r="G111" s="23">
        <v>221991.29</v>
      </c>
      <c r="H111" s="30">
        <f t="shared" si="17"/>
        <v>-131991.29</v>
      </c>
    </row>
    <row r="112" spans="2:18" x14ac:dyDescent="0.2">
      <c r="B112" s="10" t="s">
        <v>39</v>
      </c>
      <c r="C112" s="23">
        <v>76000</v>
      </c>
      <c r="D112" s="22">
        <v>0</v>
      </c>
      <c r="E112" s="26">
        <f t="shared" si="18"/>
        <v>76000</v>
      </c>
      <c r="F112" s="23">
        <v>42059.71</v>
      </c>
      <c r="G112" s="23">
        <v>42059.71</v>
      </c>
      <c r="H112" s="30">
        <f t="shared" si="17"/>
        <v>33940.29</v>
      </c>
      <c r="J112" s="18"/>
    </row>
    <row r="113" spans="2:8" x14ac:dyDescent="0.2">
      <c r="B113" s="10" t="s">
        <v>40</v>
      </c>
      <c r="C113" s="23">
        <v>324520.07</v>
      </c>
      <c r="D113" s="22">
        <v>0</v>
      </c>
      <c r="E113" s="26">
        <f t="shared" si="18"/>
        <v>324520.07</v>
      </c>
      <c r="F113" s="23">
        <v>107435.75</v>
      </c>
      <c r="G113" s="23">
        <v>107435.75</v>
      </c>
      <c r="H113" s="30">
        <f t="shared" si="17"/>
        <v>217084.32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1">SUM(D115:D123)</f>
        <v>0</v>
      </c>
      <c r="E114" s="25">
        <f t="shared" si="21"/>
        <v>0</v>
      </c>
      <c r="F114" s="7">
        <f t="shared" si="21"/>
        <v>0</v>
      </c>
      <c r="G114" s="7">
        <f t="shared" si="21"/>
        <v>0</v>
      </c>
      <c r="H114" s="25">
        <f t="shared" si="21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8"/>
        <v>0</v>
      </c>
      <c r="F115" s="23">
        <v>0</v>
      </c>
      <c r="G115" s="23">
        <v>0</v>
      </c>
      <c r="H115" s="30">
        <f t="shared" si="17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8"/>
        <v>0</v>
      </c>
      <c r="F116" s="23">
        <v>0</v>
      </c>
      <c r="G116" s="23">
        <v>0</v>
      </c>
      <c r="H116" s="30">
        <f t="shared" si="17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8"/>
        <v>0</v>
      </c>
      <c r="F117" s="23">
        <v>0</v>
      </c>
      <c r="G117" s="23">
        <v>0</v>
      </c>
      <c r="H117" s="30">
        <f t="shared" si="17"/>
        <v>0</v>
      </c>
    </row>
    <row r="118" spans="2:8" x14ac:dyDescent="0.2">
      <c r="B118" s="10" t="s">
        <v>45</v>
      </c>
      <c r="C118" s="23">
        <v>0</v>
      </c>
      <c r="D118" s="32">
        <v>0</v>
      </c>
      <c r="E118" s="26">
        <f t="shared" si="18"/>
        <v>0</v>
      </c>
      <c r="F118" s="23">
        <v>0</v>
      </c>
      <c r="G118" s="23">
        <v>0</v>
      </c>
      <c r="H118" s="30">
        <f t="shared" si="17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8"/>
        <v>0</v>
      </c>
      <c r="F119" s="23">
        <v>0</v>
      </c>
      <c r="G119" s="23">
        <v>0</v>
      </c>
      <c r="H119" s="30">
        <f t="shared" si="17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8"/>
        <v>0</v>
      </c>
      <c r="F120" s="23">
        <v>0</v>
      </c>
      <c r="G120" s="23">
        <v>0</v>
      </c>
      <c r="H120" s="30">
        <f t="shared" si="17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8"/>
        <v>0</v>
      </c>
      <c r="F121" s="23">
        <v>0</v>
      </c>
      <c r="G121" s="23">
        <v>0</v>
      </c>
      <c r="H121" s="30">
        <f t="shared" si="17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8"/>
        <v>0</v>
      </c>
      <c r="F122" s="23">
        <v>0</v>
      </c>
      <c r="G122" s="23">
        <v>0</v>
      </c>
      <c r="H122" s="30">
        <f t="shared" si="17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8"/>
        <v>0</v>
      </c>
      <c r="F123" s="23">
        <v>0</v>
      </c>
      <c r="G123" s="23">
        <v>0</v>
      </c>
      <c r="H123" s="30">
        <f t="shared" si="17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2">SUM(D125:D133)</f>
        <v>0</v>
      </c>
      <c r="E124" s="25">
        <f t="shared" si="22"/>
        <v>0</v>
      </c>
      <c r="F124" s="7">
        <f t="shared" si="22"/>
        <v>0</v>
      </c>
      <c r="G124" s="7">
        <f t="shared" si="22"/>
        <v>0</v>
      </c>
      <c r="H124" s="25">
        <f t="shared" si="22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8"/>
        <v>0</v>
      </c>
      <c r="F125" s="23">
        <v>0</v>
      </c>
      <c r="G125" s="23">
        <v>0</v>
      </c>
      <c r="H125" s="30">
        <f t="shared" si="17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8"/>
        <v>0</v>
      </c>
      <c r="F126" s="23">
        <v>0</v>
      </c>
      <c r="G126" s="23">
        <v>0</v>
      </c>
      <c r="H126" s="30">
        <f t="shared" si="17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8"/>
        <v>0</v>
      </c>
      <c r="F127" s="23">
        <v>0</v>
      </c>
      <c r="G127" s="23">
        <v>0</v>
      </c>
      <c r="H127" s="30">
        <f t="shared" si="17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8"/>
        <v>0</v>
      </c>
      <c r="F128" s="23">
        <v>0</v>
      </c>
      <c r="G128" s="23">
        <v>0</v>
      </c>
      <c r="H128" s="30">
        <f t="shared" si="17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8"/>
        <v>0</v>
      </c>
      <c r="F129" s="23">
        <v>0</v>
      </c>
      <c r="G129" s="23">
        <v>0</v>
      </c>
      <c r="H129" s="30">
        <f t="shared" si="17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8"/>
        <v>0</v>
      </c>
      <c r="F130" s="23">
        <v>0</v>
      </c>
      <c r="G130" s="23">
        <v>0</v>
      </c>
      <c r="H130" s="30">
        <f t="shared" si="17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8"/>
        <v>0</v>
      </c>
      <c r="F131" s="23">
        <v>0</v>
      </c>
      <c r="G131" s="22">
        <v>0</v>
      </c>
      <c r="H131" s="30">
        <f t="shared" si="17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8"/>
        <v>0</v>
      </c>
      <c r="F132" s="23">
        <v>0</v>
      </c>
      <c r="G132" s="22">
        <v>0</v>
      </c>
      <c r="H132" s="30">
        <f t="shared" si="17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8"/>
        <v>0</v>
      </c>
      <c r="F133" s="23">
        <v>0</v>
      </c>
      <c r="G133" s="22">
        <v>0</v>
      </c>
      <c r="H133" s="30">
        <f t="shared" si="17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3">SUM(D135:D137)</f>
        <v>0</v>
      </c>
      <c r="E134" s="25">
        <f t="shared" si="23"/>
        <v>0</v>
      </c>
      <c r="F134" s="7">
        <f t="shared" si="23"/>
        <v>0</v>
      </c>
      <c r="G134" s="7">
        <f t="shared" si="23"/>
        <v>0</v>
      </c>
      <c r="H134" s="25">
        <f t="shared" si="23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8"/>
        <v>0</v>
      </c>
      <c r="F135" s="23">
        <v>0</v>
      </c>
      <c r="G135" s="23">
        <v>0</v>
      </c>
      <c r="H135" s="30">
        <f t="shared" si="17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8"/>
        <v>0</v>
      </c>
      <c r="F136" s="23">
        <v>0</v>
      </c>
      <c r="G136" s="23">
        <v>0</v>
      </c>
      <c r="H136" s="30">
        <f t="shared" si="17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8"/>
        <v>0</v>
      </c>
      <c r="F137" s="23">
        <v>0</v>
      </c>
      <c r="G137" s="23">
        <v>0</v>
      </c>
      <c r="H137" s="30">
        <f t="shared" si="17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4">SUM(D139:D146)</f>
        <v>0</v>
      </c>
      <c r="E138" s="25">
        <f t="shared" si="24"/>
        <v>0</v>
      </c>
      <c r="F138" s="7">
        <f t="shared" si="24"/>
        <v>0</v>
      </c>
      <c r="G138" s="7">
        <f t="shared" si="24"/>
        <v>0</v>
      </c>
      <c r="H138" s="25">
        <f t="shared" si="24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8"/>
        <v>0</v>
      </c>
      <c r="F139" s="23">
        <v>0</v>
      </c>
      <c r="G139" s="23">
        <v>0</v>
      </c>
      <c r="H139" s="30">
        <f t="shared" si="17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8"/>
        <v>0</v>
      </c>
      <c r="F140" s="23">
        <v>0</v>
      </c>
      <c r="G140" s="23">
        <v>0</v>
      </c>
      <c r="H140" s="30">
        <f t="shared" si="17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8"/>
        <v>0</v>
      </c>
      <c r="F141" s="23">
        <v>0</v>
      </c>
      <c r="G141" s="23">
        <v>0</v>
      </c>
      <c r="H141" s="30">
        <f t="shared" si="17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8"/>
        <v>0</v>
      </c>
      <c r="F142" s="23">
        <v>0</v>
      </c>
      <c r="G142" s="23">
        <v>0</v>
      </c>
      <c r="H142" s="30">
        <f t="shared" si="17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8"/>
        <v>0</v>
      </c>
      <c r="F143" s="23">
        <v>0</v>
      </c>
      <c r="G143" s="23">
        <v>0</v>
      </c>
      <c r="H143" s="30">
        <f t="shared" si="17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8"/>
        <v>0</v>
      </c>
      <c r="F144" s="23">
        <v>0</v>
      </c>
      <c r="G144" s="23">
        <v>0</v>
      </c>
      <c r="H144" s="30">
        <f t="shared" si="17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8"/>
        <v>0</v>
      </c>
      <c r="F145" s="23">
        <v>0</v>
      </c>
      <c r="G145" s="23">
        <v>0</v>
      </c>
      <c r="H145" s="30">
        <f t="shared" si="17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8"/>
        <v>0</v>
      </c>
      <c r="F146" s="23">
        <v>0</v>
      </c>
      <c r="G146" s="23">
        <v>0</v>
      </c>
      <c r="H146" s="30">
        <f t="shared" si="17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5">SUM(D148:D150)</f>
        <v>0</v>
      </c>
      <c r="E147" s="25">
        <f t="shared" si="25"/>
        <v>0</v>
      </c>
      <c r="F147" s="7">
        <f t="shared" si="25"/>
        <v>0</v>
      </c>
      <c r="G147" s="7">
        <f t="shared" si="25"/>
        <v>0</v>
      </c>
      <c r="H147" s="25">
        <f t="shared" si="25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8"/>
        <v>0</v>
      </c>
      <c r="F148" s="23">
        <v>0</v>
      </c>
      <c r="G148" s="23">
        <v>0</v>
      </c>
      <c r="H148" s="30">
        <f t="shared" si="17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8"/>
        <v>0</v>
      </c>
      <c r="F149" s="23">
        <v>0</v>
      </c>
      <c r="G149" s="23">
        <v>0</v>
      </c>
      <c r="H149" s="30">
        <f t="shared" si="17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8"/>
        <v>0</v>
      </c>
      <c r="F150" s="23">
        <v>0</v>
      </c>
      <c r="G150" s="23">
        <v>0</v>
      </c>
      <c r="H150" s="30">
        <f t="shared" si="17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6">SUM(D152:D158)</f>
        <v>0</v>
      </c>
      <c r="E151" s="25">
        <f t="shared" si="26"/>
        <v>0</v>
      </c>
      <c r="F151" s="7">
        <f t="shared" si="26"/>
        <v>0</v>
      </c>
      <c r="G151" s="7">
        <f t="shared" si="26"/>
        <v>0</v>
      </c>
      <c r="H151" s="25">
        <f t="shared" si="26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8"/>
        <v>0</v>
      </c>
      <c r="F152" s="23">
        <v>0</v>
      </c>
      <c r="G152" s="23">
        <v>0</v>
      </c>
      <c r="H152" s="30">
        <f t="shared" si="17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8"/>
        <v>0</v>
      </c>
      <c r="F153" s="23">
        <v>0</v>
      </c>
      <c r="G153" s="23">
        <v>0</v>
      </c>
      <c r="H153" s="30">
        <f t="shared" si="17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7">SUM(C154:D154)</f>
        <v>0</v>
      </c>
      <c r="F154" s="23">
        <v>0</v>
      </c>
      <c r="G154" s="23">
        <v>0</v>
      </c>
      <c r="H154" s="30">
        <f t="shared" ref="H154:H158" si="28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7"/>
        <v>0</v>
      </c>
      <c r="F155" s="23">
        <v>0</v>
      </c>
      <c r="G155" s="23">
        <v>0</v>
      </c>
      <c r="H155" s="30">
        <f t="shared" si="28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7"/>
        <v>0</v>
      </c>
      <c r="F156" s="23">
        <v>0</v>
      </c>
      <c r="G156" s="23">
        <v>0</v>
      </c>
      <c r="H156" s="30">
        <f t="shared" si="28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7"/>
        <v>0</v>
      </c>
      <c r="F157" s="23">
        <v>0</v>
      </c>
      <c r="G157" s="23">
        <v>0</v>
      </c>
      <c r="H157" s="30">
        <f t="shared" si="28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7"/>
        <v>0</v>
      </c>
      <c r="F158" s="23">
        <v>0</v>
      </c>
      <c r="G158" s="23">
        <v>0</v>
      </c>
      <c r="H158" s="30">
        <f t="shared" si="28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18325562.07</v>
      </c>
      <c r="D160" s="21">
        <f t="shared" ref="D160:G160" si="29">SUM(D10,D85)</f>
        <v>-7520979.4299999997</v>
      </c>
      <c r="E160" s="28">
        <f>SUM(E10,E85)</f>
        <v>10804582.640000001</v>
      </c>
      <c r="F160" s="21">
        <f t="shared" si="29"/>
        <v>7546864.0899999999</v>
      </c>
      <c r="G160" s="21">
        <f t="shared" si="29"/>
        <v>7391478.71</v>
      </c>
      <c r="H160" s="28">
        <f>SUM(H10,H85)</f>
        <v>3257718.5500000007</v>
      </c>
    </row>
    <row r="162" spans="2:5" s="31" customFormat="1" x14ac:dyDescent="0.2"/>
    <row r="163" spans="2:5" s="31" customFormat="1" x14ac:dyDescent="0.2"/>
    <row r="164" spans="2:5" s="31" customFormat="1" x14ac:dyDescent="0.2"/>
    <row r="165" spans="2:5" s="31" customFormat="1" x14ac:dyDescent="0.2"/>
    <row r="166" spans="2:5" s="31" customFormat="1" x14ac:dyDescent="0.2">
      <c r="B166" s="31" t="s">
        <v>90</v>
      </c>
      <c r="E166" s="31" t="s">
        <v>93</v>
      </c>
    </row>
    <row r="167" spans="2:5" s="31" customFormat="1" x14ac:dyDescent="0.2">
      <c r="B167" s="31" t="s">
        <v>91</v>
      </c>
      <c r="E167" s="31" t="s">
        <v>94</v>
      </c>
    </row>
    <row r="168" spans="2:5" s="31" customFormat="1" x14ac:dyDescent="0.2">
      <c r="B168" s="31" t="s">
        <v>92</v>
      </c>
      <c r="E168" s="31" t="s">
        <v>95</v>
      </c>
    </row>
    <row r="169" spans="2:5" s="31" customFormat="1" x14ac:dyDescent="0.2"/>
    <row r="170" spans="2:5" s="31" customFormat="1" x14ac:dyDescent="0.2"/>
    <row r="171" spans="2:5" s="31" customFormat="1" x14ac:dyDescent="0.2"/>
    <row r="172" spans="2:5" s="31" customFormat="1" x14ac:dyDescent="0.2"/>
    <row r="173" spans="2:5" s="31" customFormat="1" x14ac:dyDescent="0.2"/>
    <row r="174" spans="2:5" s="31" customFormat="1" x14ac:dyDescent="0.2"/>
    <row r="175" spans="2:5" s="31" customFormat="1" x14ac:dyDescent="0.2"/>
    <row r="176" spans="2:5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</sheetData>
  <sheetProtection algorithmName="SHA-512" hashValue="WHKiQYWXbs+29g8GpKFdogoMS+GMeDs86R2Gs6hfSR74ztscBzd1d/6LmQszqY1jy+Y3sXixG5pvdp1bRNYv3g==" saltValue="pB9U+kyJmp0Mh9KENuWWVA==" spinCount="100000" sheet="1" objects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Zuri Medina</cp:lastModifiedBy>
  <dcterms:created xsi:type="dcterms:W3CDTF">2020-01-08T21:14:59Z</dcterms:created>
  <dcterms:modified xsi:type="dcterms:W3CDTF">2024-02-04T05:16:19Z</dcterms:modified>
</cp:coreProperties>
</file>